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00" windowHeight="11700"/>
  </bookViews>
  <sheets>
    <sheet name="POLICE PAYROLL" sheetId="6" r:id="rId1"/>
    <sheet name="101-8200" sheetId="1" r:id="rId2"/>
    <sheet name="WORKSHEET" sheetId="8" r:id="rId3"/>
    <sheet name="Overtime" sheetId="7" r:id="rId4"/>
    <sheet name="VEHICLES" sheetId="9" r:id="rId5"/>
    <sheet name="209" sheetId="10" r:id="rId6"/>
    <sheet name="210" sheetId="2" r:id="rId7"/>
    <sheet name="212" sheetId="11" r:id="rId8"/>
    <sheet name="817" sheetId="12" r:id="rId9"/>
    <sheet name="819" sheetId="4" r:id="rId10"/>
    <sheet name="830" sheetId="5" r:id="rId11"/>
    <sheet name="Sheet3" sheetId="3" r:id="rId12"/>
  </sheets>
  <definedNames>
    <definedName name="_xlnm.Print_Area" localSheetId="1">'101-8200'!$A$1:$E$178</definedName>
    <definedName name="_xlnm.Print_Area" localSheetId="5">'209'!$A$1:$F$42</definedName>
    <definedName name="_xlnm.Print_Area" localSheetId="6">'210'!$A$1:$E$50</definedName>
    <definedName name="_xlnm.Print_Area" localSheetId="7">'212'!$A$1:$G$46</definedName>
    <definedName name="_xlnm.Print_Area" localSheetId="9">'819'!$A$1:$E$45</definedName>
    <definedName name="_xlnm.Print_Area" localSheetId="10">'830'!$A$1:$E$42</definedName>
    <definedName name="_xlnm.Print_Area" localSheetId="0">'POLICE PAYROLL'!$A$1:$AK$57</definedName>
  </definedNames>
  <calcPr calcId="145621"/>
</workbook>
</file>

<file path=xl/calcChain.xml><?xml version="1.0" encoding="utf-8"?>
<calcChain xmlns="http://schemas.openxmlformats.org/spreadsheetml/2006/main">
  <c r="C39" i="10" l="1"/>
  <c r="B39" i="10"/>
  <c r="C37" i="10"/>
  <c r="B37" i="10"/>
  <c r="C22" i="10"/>
  <c r="B22" i="10"/>
  <c r="C14" i="10"/>
  <c r="B14" i="10"/>
  <c r="D41" i="2"/>
  <c r="C41" i="2"/>
  <c r="B41" i="2"/>
  <c r="D36" i="2"/>
  <c r="C36" i="2"/>
  <c r="C43" i="2" s="1"/>
  <c r="B36" i="2"/>
  <c r="B43" i="2" s="1"/>
  <c r="D21" i="2"/>
  <c r="C21" i="2"/>
  <c r="B21" i="2"/>
  <c r="D16" i="2"/>
  <c r="D24" i="2" s="1"/>
  <c r="C16" i="2"/>
  <c r="C24" i="2" s="1"/>
  <c r="B16" i="2"/>
  <c r="B24" i="2" s="1"/>
  <c r="C37" i="11"/>
  <c r="B37" i="11"/>
  <c r="B39" i="11" s="1"/>
  <c r="C33" i="11"/>
  <c r="C39" i="11" s="1"/>
  <c r="B21" i="11"/>
  <c r="B14" i="11"/>
  <c r="B35" i="5"/>
  <c r="B37" i="5" s="1"/>
  <c r="B16" i="5"/>
  <c r="B20" i="5" s="1"/>
  <c r="B38" i="4"/>
  <c r="B40" i="4" s="1"/>
  <c r="B18" i="4"/>
  <c r="B22" i="4" s="1"/>
  <c r="C37" i="12"/>
  <c r="C39" i="12" s="1"/>
  <c r="B37" i="12"/>
  <c r="B39" i="12" s="1"/>
  <c r="B33" i="12"/>
  <c r="C14" i="12"/>
  <c r="C22" i="12" s="1"/>
  <c r="B14" i="12"/>
  <c r="E37" i="11"/>
  <c r="E39" i="11" s="1"/>
  <c r="D37" i="11"/>
  <c r="D33" i="11"/>
  <c r="E21" i="11"/>
  <c r="D14" i="11"/>
  <c r="E14" i="10"/>
  <c r="D14" i="10"/>
  <c r="C296" i="8"/>
  <c r="D43" i="2" l="1"/>
  <c r="D39" i="11"/>
  <c r="C51" i="8"/>
  <c r="E106" i="1"/>
  <c r="M51" i="6"/>
  <c r="V55" i="6"/>
  <c r="R55" i="6"/>
  <c r="O55" i="6"/>
  <c r="W55" i="6"/>
  <c r="S55" i="6"/>
  <c r="T55" i="6"/>
  <c r="I99" i="7"/>
  <c r="H99" i="7"/>
  <c r="F142" i="7"/>
  <c r="Q19" i="6"/>
  <c r="P19" i="6"/>
  <c r="F71" i="7"/>
  <c r="G73" i="7" s="1"/>
  <c r="F60" i="7"/>
  <c r="G62" i="7" s="1"/>
  <c r="F82" i="7"/>
  <c r="B212" i="8" l="1"/>
  <c r="C266" i="8"/>
  <c r="B242" i="8"/>
  <c r="B181" i="8"/>
  <c r="C116" i="8"/>
  <c r="C171" i="8"/>
  <c r="C87" i="8"/>
  <c r="C43" i="8"/>
  <c r="C5" i="8" l="1"/>
  <c r="B276" i="8"/>
  <c r="C273" i="8"/>
  <c r="C263" i="8"/>
  <c r="C260" i="8"/>
  <c r="B252" i="8"/>
  <c r="B238" i="8"/>
  <c r="B233" i="8"/>
  <c r="B220" i="8"/>
  <c r="B199" i="8"/>
  <c r="B191" i="8"/>
  <c r="B185" i="8"/>
  <c r="C167" i="8"/>
  <c r="C160" i="8"/>
  <c r="C154" i="8"/>
  <c r="C151" i="8"/>
  <c r="C133" i="8"/>
  <c r="C129" i="8"/>
  <c r="C126" i="8"/>
  <c r="C123" i="8"/>
  <c r="C120" i="8"/>
  <c r="C112" i="8"/>
  <c r="C109" i="8"/>
  <c r="C105" i="8"/>
  <c r="C97" i="8"/>
  <c r="C84" i="8"/>
  <c r="C39" i="8"/>
  <c r="C36" i="8"/>
  <c r="C24" i="8"/>
  <c r="C18" i="8"/>
  <c r="C15" i="8"/>
  <c r="F94" i="7"/>
  <c r="G96" i="7" s="1"/>
  <c r="G84" i="7"/>
  <c r="F16" i="7"/>
  <c r="F135" i="7"/>
  <c r="G136" i="7" s="1"/>
  <c r="F151" i="7"/>
  <c r="G152" i="7" s="1"/>
  <c r="F118" i="7"/>
  <c r="G120" i="7" s="1"/>
  <c r="F108" i="7"/>
  <c r="G110" i="7" s="1"/>
  <c r="F49" i="7"/>
  <c r="F38" i="7"/>
  <c r="G40" i="7" s="1"/>
  <c r="F28" i="7"/>
  <c r="G30" i="7" s="1"/>
  <c r="Q41" i="6"/>
  <c r="F6" i="7"/>
  <c r="F8" i="7" s="1"/>
  <c r="G10" i="7" s="1"/>
  <c r="C179" i="8" l="1"/>
  <c r="C288" i="8" s="1"/>
  <c r="G51" i="7"/>
  <c r="P41" i="6"/>
  <c r="F18" i="7"/>
  <c r="G20" i="7" s="1"/>
  <c r="AJ55" i="6" l="1"/>
  <c r="AE55" i="6"/>
  <c r="AC55" i="6"/>
  <c r="AB55" i="6"/>
  <c r="AA55" i="6"/>
  <c r="N55" i="6"/>
  <c r="Q54" i="6"/>
  <c r="P54" i="6"/>
  <c r="Q53" i="6"/>
  <c r="P53" i="6"/>
  <c r="Q52" i="6"/>
  <c r="P52" i="6"/>
  <c r="Q51" i="6"/>
  <c r="P51" i="6"/>
  <c r="M50" i="6"/>
  <c r="M49" i="6"/>
  <c r="M48" i="6"/>
  <c r="M47" i="6"/>
  <c r="M46" i="6"/>
  <c r="M45" i="6"/>
  <c r="M44" i="6"/>
  <c r="M43" i="6"/>
  <c r="M42" i="6"/>
  <c r="M40" i="6"/>
  <c r="M39" i="6"/>
  <c r="M38" i="6"/>
  <c r="M37" i="6"/>
  <c r="M36" i="6"/>
  <c r="M35" i="6"/>
  <c r="M34" i="6"/>
  <c r="M33" i="6"/>
  <c r="M32" i="6"/>
  <c r="M31" i="6"/>
  <c r="M30" i="6"/>
  <c r="M29" i="6"/>
  <c r="M18" i="6"/>
  <c r="M28" i="6"/>
  <c r="M27" i="6"/>
  <c r="M26" i="6"/>
  <c r="M25" i="6"/>
  <c r="M16" i="6"/>
  <c r="M24" i="6"/>
  <c r="M23" i="6"/>
  <c r="M13" i="6"/>
  <c r="M22" i="6"/>
  <c r="M17" i="6"/>
  <c r="M21" i="6"/>
  <c r="M20" i="6"/>
  <c r="M15" i="6"/>
  <c r="M12" i="6"/>
  <c r="M10" i="6"/>
  <c r="P15" i="6" l="1"/>
  <c r="X15" i="6" s="1"/>
  <c r="Q16" i="6"/>
  <c r="Q28" i="6"/>
  <c r="Q31" i="6"/>
  <c r="Q35" i="6"/>
  <c r="Q39" i="6"/>
  <c r="P44" i="6"/>
  <c r="P48" i="6"/>
  <c r="Q12" i="6"/>
  <c r="P24" i="6"/>
  <c r="P34" i="6"/>
  <c r="Q47" i="6"/>
  <c r="Q22" i="6"/>
  <c r="Q29" i="6"/>
  <c r="Q37" i="6"/>
  <c r="P42" i="6"/>
  <c r="P46" i="6"/>
  <c r="P50" i="6"/>
  <c r="P17" i="6"/>
  <c r="P27" i="6"/>
  <c r="P30" i="6"/>
  <c r="P38" i="6"/>
  <c r="Q21" i="6"/>
  <c r="Q23" i="6"/>
  <c r="Q26" i="6"/>
  <c r="Q33" i="6"/>
  <c r="Q20" i="6"/>
  <c r="P13" i="6"/>
  <c r="P25" i="6"/>
  <c r="P18" i="6"/>
  <c r="P32" i="6"/>
  <c r="P36" i="6"/>
  <c r="P40" i="6"/>
  <c r="P45" i="6"/>
  <c r="P49" i="6"/>
  <c r="X49" i="6" s="1"/>
  <c r="X51" i="6"/>
  <c r="M55" i="6"/>
  <c r="P10" i="6"/>
  <c r="P43" i="6"/>
  <c r="Q10" i="6"/>
  <c r="Q43" i="6"/>
  <c r="X52" i="6"/>
  <c r="AD52" i="6" s="1"/>
  <c r="AF52" i="6" s="1"/>
  <c r="X54" i="6"/>
  <c r="AD54" i="6" s="1"/>
  <c r="AF54" i="6" s="1"/>
  <c r="P47" i="6"/>
  <c r="X47" i="6" s="1"/>
  <c r="X53" i="6"/>
  <c r="AD53" i="6" s="1"/>
  <c r="AF53" i="6" s="1"/>
  <c r="Q15" i="6"/>
  <c r="Q45" i="6"/>
  <c r="X45" i="6" s="1"/>
  <c r="Q49" i="6"/>
  <c r="P31" i="6"/>
  <c r="X31" i="6" s="1"/>
  <c r="P33" i="6"/>
  <c r="X33" i="6" s="1"/>
  <c r="P35" i="6"/>
  <c r="X35" i="6" s="1"/>
  <c r="P37" i="6"/>
  <c r="P12" i="6"/>
  <c r="P20" i="6"/>
  <c r="Q17" i="6"/>
  <c r="X17" i="6" s="1"/>
  <c r="Q13" i="6"/>
  <c r="X13" i="6" s="1"/>
  <c r="Q24" i="6"/>
  <c r="X24" i="6" s="1"/>
  <c r="Q25" i="6"/>
  <c r="Q27" i="6"/>
  <c r="X27" i="6" s="1"/>
  <c r="Q18" i="6"/>
  <c r="X18" i="6" s="1"/>
  <c r="Q30" i="6"/>
  <c r="X30" i="6" s="1"/>
  <c r="Q32" i="6"/>
  <c r="Q34" i="6"/>
  <c r="X34" i="6" s="1"/>
  <c r="Q36" i="6"/>
  <c r="X36" i="6" s="1"/>
  <c r="Q38" i="6"/>
  <c r="X38" i="6" s="1"/>
  <c r="Q40" i="6"/>
  <c r="Q42" i="6"/>
  <c r="X42" i="6" s="1"/>
  <c r="Q44" i="6"/>
  <c r="Q46" i="6"/>
  <c r="Q48" i="6"/>
  <c r="Q50" i="6"/>
  <c r="X50" i="6" s="1"/>
  <c r="P21" i="6"/>
  <c r="P22" i="6"/>
  <c r="X22" i="6" s="1"/>
  <c r="P23" i="6"/>
  <c r="X23" i="6" s="1"/>
  <c r="P16" i="6"/>
  <c r="X16" i="6" s="1"/>
  <c r="P26" i="6"/>
  <c r="X26" i="6" s="1"/>
  <c r="P28" i="6"/>
  <c r="X28" i="6" s="1"/>
  <c r="P29" i="6"/>
  <c r="X29" i="6" s="1"/>
  <c r="P39" i="6"/>
  <c r="X39" i="6" s="1"/>
  <c r="D35" i="5"/>
  <c r="D37" i="5" s="1"/>
  <c r="E35" i="5"/>
  <c r="E37" i="5" s="1"/>
  <c r="C35" i="5"/>
  <c r="C37" i="5" s="1"/>
  <c r="D16" i="5"/>
  <c r="D20" i="5" s="1"/>
  <c r="E16" i="5"/>
  <c r="E20" i="5" s="1"/>
  <c r="C16" i="5"/>
  <c r="C20" i="5" s="1"/>
  <c r="C38" i="4"/>
  <c r="C40" i="4" s="1"/>
  <c r="E38" i="4"/>
  <c r="E40" i="4" s="1"/>
  <c r="D38" i="4"/>
  <c r="D40" i="4" s="1"/>
  <c r="C22" i="4"/>
  <c r="E18" i="4"/>
  <c r="E22" i="4" s="1"/>
  <c r="D18" i="4"/>
  <c r="D22" i="4" s="1"/>
  <c r="E41" i="2"/>
  <c r="E36" i="2"/>
  <c r="E21" i="2"/>
  <c r="E16" i="2"/>
  <c r="E24" i="2" s="1"/>
  <c r="X21" i="6" l="1"/>
  <c r="Z21" i="6" s="1"/>
  <c r="X37" i="6"/>
  <c r="Q55" i="6"/>
  <c r="X48" i="6"/>
  <c r="X43" i="6"/>
  <c r="X44" i="6"/>
  <c r="E43" i="2"/>
  <c r="X40" i="6"/>
  <c r="X32" i="6"/>
  <c r="AD32" i="6" s="1"/>
  <c r="X25" i="6"/>
  <c r="X20" i="6"/>
  <c r="Z20" i="6" s="1"/>
  <c r="X10" i="6"/>
  <c r="X46" i="6"/>
  <c r="Y46" i="6" s="1"/>
  <c r="P55" i="6"/>
  <c r="AD35" i="6"/>
  <c r="AG35" i="6" s="1"/>
  <c r="X12" i="6"/>
  <c r="AD47" i="6"/>
  <c r="AI47" i="6" s="1"/>
  <c r="AD51" i="6"/>
  <c r="Y51" i="6"/>
  <c r="AI54" i="6"/>
  <c r="Z12" i="6"/>
  <c r="AG54" i="6"/>
  <c r="AK54" i="6" s="1"/>
  <c r="Y43" i="6"/>
  <c r="AI53" i="6"/>
  <c r="AI51" i="6"/>
  <c r="AI52" i="6"/>
  <c r="AG52" i="6"/>
  <c r="Y45" i="6"/>
  <c r="AD45" i="6"/>
  <c r="AF45" i="6" s="1"/>
  <c r="Y47" i="6"/>
  <c r="AG53" i="6"/>
  <c r="AD15" i="6"/>
  <c r="AF15" i="6" s="1"/>
  <c r="Z15" i="6"/>
  <c r="AD31" i="6"/>
  <c r="AG31" i="6" s="1"/>
  <c r="Z31" i="6"/>
  <c r="Z35" i="6"/>
  <c r="Y49" i="6"/>
  <c r="AD49" i="6"/>
  <c r="AI49" i="6" s="1"/>
  <c r="AD37" i="6"/>
  <c r="AI37" i="6" s="1"/>
  <c r="Z37" i="6"/>
  <c r="Z33" i="6"/>
  <c r="AD33" i="6"/>
  <c r="AF33" i="6" s="1"/>
  <c r="AD17" i="6"/>
  <c r="Z40" i="6"/>
  <c r="AD40" i="6"/>
  <c r="Z25" i="6"/>
  <c r="AD25" i="6"/>
  <c r="AD46" i="6"/>
  <c r="Z38" i="6"/>
  <c r="AD38" i="6"/>
  <c r="Z30" i="6"/>
  <c r="AD30" i="6"/>
  <c r="Z24" i="6"/>
  <c r="AD24" i="6"/>
  <c r="Y44" i="6"/>
  <c r="AD44" i="6"/>
  <c r="Z36" i="6"/>
  <c r="AD36" i="6"/>
  <c r="Z18" i="6"/>
  <c r="AD18" i="6"/>
  <c r="Y50" i="6"/>
  <c r="AD50" i="6"/>
  <c r="Y42" i="6"/>
  <c r="AD42" i="6"/>
  <c r="Z27" i="6"/>
  <c r="AD27" i="6"/>
  <c r="AD22" i="6"/>
  <c r="Z22" i="6"/>
  <c r="AD26" i="6"/>
  <c r="Z26" i="6"/>
  <c r="AD39" i="6"/>
  <c r="Z39" i="6"/>
  <c r="AD20" i="6"/>
  <c r="AI35" i="6"/>
  <c r="AD28" i="6"/>
  <c r="Z28" i="6"/>
  <c r="AD21" i="6"/>
  <c r="Z32" i="6"/>
  <c r="Z34" i="6"/>
  <c r="AD34" i="6"/>
  <c r="Y48" i="6"/>
  <c r="AD48" i="6"/>
  <c r="AD16" i="6"/>
  <c r="Z16" i="6"/>
  <c r="AD29" i="6"/>
  <c r="Z29" i="6"/>
  <c r="AD23" i="6"/>
  <c r="Z23" i="6"/>
  <c r="Z10" i="6"/>
  <c r="AD10" i="6"/>
  <c r="AF47" i="6"/>
  <c r="AG47" i="6"/>
  <c r="Z13" i="6"/>
  <c r="AD13" i="6"/>
  <c r="C170" i="1"/>
  <c r="B170" i="1"/>
  <c r="E170" i="1"/>
  <c r="D170" i="1"/>
  <c r="E165" i="1"/>
  <c r="C165" i="1"/>
  <c r="B165" i="1"/>
  <c r="D165" i="1"/>
  <c r="E159" i="1"/>
  <c r="C159" i="1"/>
  <c r="B159" i="1"/>
  <c r="D159" i="1"/>
  <c r="C137" i="1"/>
  <c r="B137" i="1"/>
  <c r="E137" i="1"/>
  <c r="D137" i="1"/>
  <c r="C112" i="1"/>
  <c r="B112" i="1"/>
  <c r="E112" i="1"/>
  <c r="D112" i="1"/>
  <c r="C106" i="1"/>
  <c r="B106" i="1"/>
  <c r="D106" i="1"/>
  <c r="D75" i="1"/>
  <c r="D60" i="1"/>
  <c r="D30" i="1"/>
  <c r="AF35" i="6" l="1"/>
  <c r="C172" i="1"/>
  <c r="Y55" i="6"/>
  <c r="AF51" i="6"/>
  <c r="AF31" i="6"/>
  <c r="AK52" i="6"/>
  <c r="AD12" i="6"/>
  <c r="AI12" i="6" s="1"/>
  <c r="AG51" i="6"/>
  <c r="AK51" i="6" s="1"/>
  <c r="AG37" i="6"/>
  <c r="AI15" i="6"/>
  <c r="AD43" i="6"/>
  <c r="AG43" i="6" s="1"/>
  <c r="AF37" i="6"/>
  <c r="AG45" i="6"/>
  <c r="AK53" i="6"/>
  <c r="AG15" i="6"/>
  <c r="AI45" i="6"/>
  <c r="AI33" i="6"/>
  <c r="AI31" i="6"/>
  <c r="AK31" i="6" s="1"/>
  <c r="AF49" i="6"/>
  <c r="AG33" i="6"/>
  <c r="AK35" i="6"/>
  <c r="AK47" i="6"/>
  <c r="AG49" i="6"/>
  <c r="Z17" i="6"/>
  <c r="Z55" i="6" s="1"/>
  <c r="X55" i="6"/>
  <c r="AI17" i="6"/>
  <c r="AG17" i="6"/>
  <c r="AF17" i="6"/>
  <c r="AI42" i="6"/>
  <c r="AG42" i="6"/>
  <c r="AF42" i="6"/>
  <c r="AI18" i="6"/>
  <c r="AG18" i="6"/>
  <c r="AF18" i="6"/>
  <c r="AI44" i="6"/>
  <c r="AG44" i="6"/>
  <c r="AF44" i="6"/>
  <c r="AI30" i="6"/>
  <c r="AG30" i="6"/>
  <c r="AF30" i="6"/>
  <c r="AI40" i="6"/>
  <c r="AG40" i="6"/>
  <c r="AF40" i="6"/>
  <c r="AF16" i="6"/>
  <c r="AI16" i="6"/>
  <c r="AG16" i="6"/>
  <c r="AI13" i="6"/>
  <c r="AG13" i="6"/>
  <c r="AF13" i="6"/>
  <c r="AI48" i="6"/>
  <c r="AG48" i="6"/>
  <c r="AF48" i="6"/>
  <c r="AI32" i="6"/>
  <c r="AG32" i="6"/>
  <c r="AF32" i="6"/>
  <c r="AI27" i="6"/>
  <c r="AG27" i="6"/>
  <c r="AF27" i="6"/>
  <c r="AI50" i="6"/>
  <c r="AG50" i="6"/>
  <c r="AF50" i="6"/>
  <c r="AI36" i="6"/>
  <c r="AG36" i="6"/>
  <c r="AF36" i="6"/>
  <c r="AI24" i="6"/>
  <c r="AG24" i="6"/>
  <c r="AF24" i="6"/>
  <c r="AI38" i="6"/>
  <c r="AG38" i="6"/>
  <c r="AF38" i="6"/>
  <c r="AI25" i="6"/>
  <c r="AG25" i="6"/>
  <c r="AF25" i="6"/>
  <c r="AF29" i="6"/>
  <c r="AI29" i="6"/>
  <c r="AG29" i="6"/>
  <c r="AI20" i="6"/>
  <c r="AG20" i="6"/>
  <c r="AF20" i="6"/>
  <c r="AF39" i="6"/>
  <c r="AI39" i="6"/>
  <c r="AG39" i="6"/>
  <c r="AF26" i="6"/>
  <c r="AI26" i="6"/>
  <c r="AG26" i="6"/>
  <c r="AI10" i="6"/>
  <c r="AG10" i="6"/>
  <c r="AF10" i="6"/>
  <c r="AI34" i="6"/>
  <c r="AG34" i="6"/>
  <c r="AF34" i="6"/>
  <c r="AI46" i="6"/>
  <c r="AG46" i="6"/>
  <c r="AF46" i="6"/>
  <c r="AF23" i="6"/>
  <c r="AI23" i="6"/>
  <c r="AG23" i="6"/>
  <c r="AF21" i="6"/>
  <c r="AI21" i="6"/>
  <c r="AG21" i="6"/>
  <c r="AF28" i="6"/>
  <c r="AI28" i="6"/>
  <c r="AG28" i="6"/>
  <c r="AF22" i="6"/>
  <c r="AI22" i="6"/>
  <c r="AG22" i="6"/>
  <c r="D78" i="1"/>
  <c r="B172" i="1"/>
  <c r="E172" i="1"/>
  <c r="D172" i="1"/>
  <c r="AD55" i="6" l="1"/>
  <c r="AG12" i="6"/>
  <c r="AG55" i="6" s="1"/>
  <c r="AK45" i="6"/>
  <c r="AF12" i="6"/>
  <c r="AF43" i="6"/>
  <c r="AK15" i="6"/>
  <c r="AK37" i="6"/>
  <c r="AI43" i="6"/>
  <c r="AI55" i="6" s="1"/>
  <c r="AK33" i="6"/>
  <c r="AK13" i="6"/>
  <c r="AK27" i="6"/>
  <c r="AK49" i="6"/>
  <c r="AK25" i="6"/>
  <c r="AK50" i="6"/>
  <c r="AK20" i="6"/>
  <c r="AK38" i="6"/>
  <c r="AK24" i="6"/>
  <c r="AK34" i="6"/>
  <c r="AK36" i="6"/>
  <c r="AK48" i="6"/>
  <c r="AK32" i="6"/>
  <c r="AK16" i="6"/>
  <c r="AK30" i="6"/>
  <c r="AK17" i="6"/>
  <c r="AK46" i="6"/>
  <c r="Y56" i="6"/>
  <c r="AK44" i="6"/>
  <c r="AK23" i="6"/>
  <c r="AK26" i="6"/>
  <c r="AK29" i="6"/>
  <c r="AK42" i="6"/>
  <c r="AK28" i="6"/>
  <c r="AK18" i="6"/>
  <c r="AK21" i="6"/>
  <c r="AK40" i="6"/>
  <c r="AK22" i="6"/>
  <c r="AK39" i="6"/>
  <c r="AK10" i="6"/>
  <c r="AF55" i="6" l="1"/>
  <c r="AL55" i="6" s="1"/>
  <c r="AK43" i="6"/>
  <c r="AK12" i="6"/>
  <c r="AK55" i="6" l="1"/>
</calcChain>
</file>

<file path=xl/sharedStrings.xml><?xml version="1.0" encoding="utf-8"?>
<sst xmlns="http://schemas.openxmlformats.org/spreadsheetml/2006/main" count="935" uniqueCount="644">
  <si>
    <t>GENERAL FUND</t>
  </si>
  <si>
    <t>101-8200</t>
  </si>
  <si>
    <t>DEPARTMENT OF SAFETY</t>
  </si>
  <si>
    <t>DIVISION OF POLICE</t>
  </si>
  <si>
    <t>STATEMENT OF FUNCTIONS</t>
  </si>
  <si>
    <t>Officers on patrol observe all activity in the community and attempt to correct conditions that provide an opportunity</t>
  </si>
  <si>
    <t>for crime.  Officers respond to various calls for service that come into the Communications Center by the Dispatcher and through regular citizen contact.  The Patrolman is responsible for the investigation and prosecution of criminal offenses.  The police division educates the community in crime prevention through Community Relations programs.  The Dispatcher and Administrative Assistant are responsible for maintaining various records and activity logs that are required for the efficient operation of the police division.  The Communications Center is also responsible for receiving and dispatching calls for the fire division and city works crews.</t>
  </si>
  <si>
    <t>This division is under the direct supervision of the Chief of Police.  The primary responsibility is the maintenance of public order.  This involves the protection of constitutional guarantees, the enforcement of law, the provision of services necessary to reduce crime and to other needs of the community.</t>
  </si>
  <si>
    <t>Position</t>
  </si>
  <si>
    <t>Manager</t>
  </si>
  <si>
    <t>Approved</t>
  </si>
  <si>
    <t xml:space="preserve">Chief of Police </t>
  </si>
  <si>
    <t>Captain</t>
  </si>
  <si>
    <t>Sergeant</t>
  </si>
  <si>
    <t>Police Officer</t>
  </si>
  <si>
    <t>Admin. Assist-Police</t>
  </si>
  <si>
    <t xml:space="preserve">Sr. Dispatcher  </t>
  </si>
  <si>
    <t xml:space="preserve">Dispatcher </t>
  </si>
  <si>
    <t xml:space="preserve"> </t>
  </si>
  <si>
    <t>sub-total</t>
  </si>
  <si>
    <t>UNION</t>
  </si>
  <si>
    <t>LPEA Sworn</t>
  </si>
  <si>
    <t>LPEA Civilian</t>
  </si>
  <si>
    <t>Perf. Increase, Sworn</t>
  </si>
  <si>
    <t>Perf. Increase, Civilian</t>
  </si>
  <si>
    <t>Holiday Pay, Sworn</t>
  </si>
  <si>
    <t>Holiday Pay, Civilian</t>
  </si>
  <si>
    <t>Shift Commander Pay</t>
  </si>
  <si>
    <t>Court Time</t>
  </si>
  <si>
    <t>Overtime-Patrol</t>
  </si>
  <si>
    <t>Overtime-Civilian</t>
  </si>
  <si>
    <t>Special Details</t>
  </si>
  <si>
    <t>Longevity, Sworn</t>
  </si>
  <si>
    <t>Longevity, Civilian</t>
  </si>
  <si>
    <t>Fitness Incentive-Sworn</t>
  </si>
  <si>
    <t>Fitness Incentive-Civilian</t>
  </si>
  <si>
    <t>Shift Differential, Sworn</t>
  </si>
  <si>
    <t>Shift Differential, Civilian</t>
  </si>
  <si>
    <t>Vacation Buy Back, Sworn</t>
  </si>
  <si>
    <t>Vacation Buy Back, Civilian</t>
  </si>
  <si>
    <t>Comp Time Buy Back, Sworn</t>
  </si>
  <si>
    <t>Comp Time Buy Back, Civilian</t>
  </si>
  <si>
    <t>Sick Leave Buy Back</t>
  </si>
  <si>
    <t>Stand-By Pay</t>
  </si>
  <si>
    <t>Retirement Buy Out</t>
  </si>
  <si>
    <t>NON-UNION</t>
  </si>
  <si>
    <t>C.O.L.A. Sworn</t>
  </si>
  <si>
    <t>C.O.L.A. Civilian</t>
  </si>
  <si>
    <t>Perf. Bonus, Sworn</t>
  </si>
  <si>
    <t>Perf. Bonus, Civilian</t>
  </si>
  <si>
    <t>Retirement Buy Back</t>
  </si>
  <si>
    <t>Grand Total</t>
  </si>
  <si>
    <t>Division of Police 101-8200</t>
  </si>
  <si>
    <t>PERSONAL SERVICE</t>
  </si>
  <si>
    <t xml:space="preserve">   1101   Salaries(Dispatchers, AA)</t>
  </si>
  <si>
    <t xml:space="preserve">   1102   Salaries-Officers</t>
  </si>
  <si>
    <t xml:space="preserve">   1105   Overtime-Officers</t>
  </si>
  <si>
    <t xml:space="preserve">   1106   Retirement Payout</t>
  </si>
  <si>
    <t xml:space="preserve">   1201   PERS</t>
  </si>
  <si>
    <t xml:space="preserve">   1202   Workmen Compensation</t>
  </si>
  <si>
    <t xml:space="preserve">   1203   Police Pension</t>
  </si>
  <si>
    <t xml:space="preserve">   1204   Medical</t>
  </si>
  <si>
    <t xml:space="preserve">   1205   Medicare</t>
  </si>
  <si>
    <t xml:space="preserve">   1206   Uniforms</t>
  </si>
  <si>
    <t>SUB-TOTAL</t>
  </si>
  <si>
    <t>EDUCATION AND TRAINING</t>
  </si>
  <si>
    <t xml:space="preserve">   2102   Education and Training</t>
  </si>
  <si>
    <t>CONTRACTUAL SERVICES</t>
  </si>
  <si>
    <t xml:space="preserve">   3102   Fuel for heating</t>
  </si>
  <si>
    <t xml:space="preserve">   3103   Insurance</t>
  </si>
  <si>
    <t xml:space="preserve">   3104   Memberships</t>
  </si>
  <si>
    <t xml:space="preserve">   3106   Unfunded Liabilities</t>
  </si>
  <si>
    <t xml:space="preserve">   3107   Accreditation Fees</t>
  </si>
  <si>
    <t xml:space="preserve">   3108   Telephone</t>
  </si>
  <si>
    <t xml:space="preserve">   3111   Postage</t>
  </si>
  <si>
    <t xml:space="preserve">   3115   Other Misc.</t>
  </si>
  <si>
    <t xml:space="preserve">   3116   Recruitment</t>
  </si>
  <si>
    <t xml:space="preserve">   3401   Maint.&amp; Repair-B&amp;G</t>
  </si>
  <si>
    <t xml:space="preserve">   3402   Maint.&amp; Repair-Comm.</t>
  </si>
  <si>
    <t xml:space="preserve">   3403   Maint.&amp; Repair-M V</t>
  </si>
  <si>
    <t xml:space="preserve">   3406   Maint.&amp; Repair-O M</t>
  </si>
  <si>
    <t xml:space="preserve">   3414   Maint. &amp; Repair-M E</t>
  </si>
  <si>
    <t xml:space="preserve">   3501   LEADS</t>
  </si>
  <si>
    <t xml:space="preserve">   3502   Towing</t>
  </si>
  <si>
    <t xml:space="preserve">   3503   MV - Operating Expenses</t>
  </si>
  <si>
    <t xml:space="preserve">   3504   Drug Task Force Expense</t>
  </si>
  <si>
    <t xml:space="preserve">   3508   Medical Expense</t>
  </si>
  <si>
    <t xml:space="preserve">   3909   Auto Maintenance-MSF</t>
  </si>
  <si>
    <t xml:space="preserve">   3910   Auto Maintenance</t>
  </si>
  <si>
    <t xml:space="preserve">    Division of Police 101-8200 continued</t>
  </si>
  <si>
    <t>MATERIALS &amp; SUPPLIES</t>
  </si>
  <si>
    <t xml:space="preserve">   4101   Custodial Supplies</t>
  </si>
  <si>
    <t xml:space="preserve">   4102   Office Supplies</t>
  </si>
  <si>
    <t xml:space="preserve">   4103   Bike Patrol</t>
  </si>
  <si>
    <t xml:space="preserve">   4104   K-9 Unit</t>
  </si>
  <si>
    <t xml:space="preserve">   4105   Police Chaplain Supplies</t>
  </si>
  <si>
    <t xml:space="preserve">   4106   Mounted Vehicle Equipment</t>
  </si>
  <si>
    <t xml:space="preserve">   4202   Uniforms &amp; Equipment</t>
  </si>
  <si>
    <t xml:space="preserve">   4303   Other Expenses</t>
  </si>
  <si>
    <t xml:space="preserve">   4304   Prisoner Meals</t>
  </si>
  <si>
    <t xml:space="preserve">   4305   Crime Prevention</t>
  </si>
  <si>
    <t xml:space="preserve">   4306   Citizens Police Academy</t>
  </si>
  <si>
    <t xml:space="preserve">   4307   Community Events and Liaison</t>
  </si>
  <si>
    <t>CAPITAL</t>
  </si>
  <si>
    <t xml:space="preserve">   5102  Wireless 911</t>
  </si>
  <si>
    <t xml:space="preserve">   5105  Capital Equipment</t>
  </si>
  <si>
    <t>TRANSFERS</t>
  </si>
  <si>
    <t xml:space="preserve">   8001  Transfer to Capital 408 (Comm Ctr)</t>
  </si>
  <si>
    <t>GRAND TOTAL</t>
  </si>
  <si>
    <t>Actual</t>
  </si>
  <si>
    <t>Budget</t>
  </si>
  <si>
    <t>The D.A.R.E. Fund is used to accept donations from the community, as well as a portion of some Court fines, to provide a drug education program by the Division of Police for the Lebanon City School District.</t>
  </si>
  <si>
    <t>D.A.R.E. FUND</t>
  </si>
  <si>
    <t>REVENUE</t>
  </si>
  <si>
    <t>Miscellaneous  0080</t>
  </si>
  <si>
    <t xml:space="preserve">  0772  State Percentage</t>
  </si>
  <si>
    <t xml:space="preserve">  1771  Donations</t>
  </si>
  <si>
    <t>Transfers  0090</t>
  </si>
  <si>
    <t xml:space="preserve">  7401  Transfer frm Enforce. &amp; Ed. Fund</t>
  </si>
  <si>
    <t>Cash Carryover</t>
  </si>
  <si>
    <t>210-0210</t>
  </si>
  <si>
    <t>D.A.R.E.  FUND</t>
  </si>
  <si>
    <t>EXPENSES</t>
  </si>
  <si>
    <t>OTHER EXPENSE</t>
  </si>
  <si>
    <t>4303 Misc. Supplies</t>
  </si>
  <si>
    <t xml:space="preserve">  5101  Capital</t>
  </si>
  <si>
    <t>LAW ENFORCEMENT DONATION TRUST FUND</t>
  </si>
  <si>
    <t>STATEMENT OF FUNCTION</t>
  </si>
  <si>
    <t>The Law Enforcement Property Donation Trust Fund receives money from the sale of contraband seized by the Division of Police.  City Council then appropriates these funds to purchase equipment to improve the efficiency of the Division.</t>
  </si>
  <si>
    <t>LAW ENFORCEMENT-PROPERTY TRUST FUND</t>
  </si>
  <si>
    <t/>
  </si>
  <si>
    <t>Miscellaneous 0080</t>
  </si>
  <si>
    <t xml:space="preserve">  1907  Sales of Contraband</t>
  </si>
  <si>
    <t>LAW ENFORCEMENT FUND</t>
  </si>
  <si>
    <t>(819-8225)</t>
  </si>
  <si>
    <t>3609 Contractual Service</t>
  </si>
  <si>
    <t xml:space="preserve">   5505 Misc. Police Equipment</t>
  </si>
  <si>
    <t>DRUG LAW ENFORCEMENT TRUST FUND</t>
  </si>
  <si>
    <t>The Drug Law Enforcement Trust Fund receives money from local drug enforcement activities and uses those funds to improve the Division of Police's effectiveness in the war on drugs.</t>
  </si>
  <si>
    <t xml:space="preserve">  3007  Miscellaneous</t>
  </si>
  <si>
    <t>DRUG LAW ENFORCEMENT FUND</t>
  </si>
  <si>
    <t>830-8226</t>
  </si>
  <si>
    <t>CONTRACTUAL EXPENSE</t>
  </si>
  <si>
    <t xml:space="preserve">   3609 Contractual Service</t>
  </si>
  <si>
    <t xml:space="preserve">   4303 Misc. Supplies</t>
  </si>
  <si>
    <t>NOTE:  COLUMNS THAT ARE HIGHLIGHTED ARE FORMULAS</t>
  </si>
  <si>
    <t>BUDGET</t>
  </si>
  <si>
    <t>ACCOUNT NUMBERS:</t>
  </si>
  <si>
    <t>SALARY</t>
  </si>
  <si>
    <t>OVERTIME</t>
  </si>
  <si>
    <t>MEDICARE</t>
  </si>
  <si>
    <t>PERS</t>
  </si>
  <si>
    <t>HIRED</t>
  </si>
  <si>
    <t>FIRE</t>
  </si>
  <si>
    <t>STANDBY</t>
  </si>
  <si>
    <t>TOTAL</t>
  </si>
  <si>
    <t>DISPATCHER</t>
  </si>
  <si>
    <t>OFFICERS</t>
  </si>
  <si>
    <t>RETIREMENT</t>
  </si>
  <si>
    <t>AFTER</t>
  </si>
  <si>
    <t>PD</t>
  </si>
  <si>
    <t>WORKERS</t>
  </si>
  <si>
    <t>MEDICAL</t>
  </si>
  <si>
    <t>NAME</t>
  </si>
  <si>
    <t>POSITION TITLE</t>
  </si>
  <si>
    <t>Account charged</t>
  </si>
  <si>
    <t>DATE OF HIRE</t>
  </si>
  <si>
    <t>Initial</t>
  </si>
  <si>
    <t>Title/Grade</t>
  </si>
  <si>
    <t>Yrs.</t>
  </si>
  <si>
    <t>GRADE</t>
  </si>
  <si>
    <t>STEP</t>
  </si>
  <si>
    <t>LONGEVITY</t>
  </si>
  <si>
    <t>COLA</t>
  </si>
  <si>
    <t>ADMIN ASST</t>
  </si>
  <si>
    <t xml:space="preserve">TOTAL </t>
  </si>
  <si>
    <t>ICMA</t>
  </si>
  <si>
    <t>OTHER</t>
  </si>
  <si>
    <t>COMP</t>
  </si>
  <si>
    <t>$12,600/ANN</t>
  </si>
  <si>
    <t>PERSONAL</t>
  </si>
  <si>
    <t>LAST</t>
  </si>
  <si>
    <t>FIRST</t>
  </si>
  <si>
    <t>Yrs. Credited</t>
  </si>
  <si>
    <t>Change</t>
  </si>
  <si>
    <t>Credited</t>
  </si>
  <si>
    <t>Pay Rate</t>
  </si>
  <si>
    <t>Yearly</t>
  </si>
  <si>
    <t>PAYOUT</t>
  </si>
  <si>
    <t>WAGES</t>
  </si>
  <si>
    <t>APPOINTED</t>
  </si>
  <si>
    <t>$1,050/MTH</t>
  </si>
  <si>
    <t>SERVICE</t>
  </si>
  <si>
    <t>MITCHELL</t>
  </si>
  <si>
    <t>JEFFREY</t>
  </si>
  <si>
    <t>Police Chief</t>
  </si>
  <si>
    <t>101-8200-51102</t>
  </si>
  <si>
    <t>C</t>
  </si>
  <si>
    <t>GEHRINGER</t>
  </si>
  <si>
    <t>DAVID</t>
  </si>
  <si>
    <t>ALLEN</t>
  </si>
  <si>
    <t>MARK</t>
  </si>
  <si>
    <t>BROCK</t>
  </si>
  <si>
    <t>CHRIS</t>
  </si>
  <si>
    <t>WETZEL</t>
  </si>
  <si>
    <t>JOHN</t>
  </si>
  <si>
    <t>BURNS</t>
  </si>
  <si>
    <t>JAMES</t>
  </si>
  <si>
    <t>DRAKE</t>
  </si>
  <si>
    <t>STEPHEN</t>
  </si>
  <si>
    <t>MCCUTCHAN</t>
  </si>
  <si>
    <t>MICHAEL</t>
  </si>
  <si>
    <t>HOLBROOK</t>
  </si>
  <si>
    <t>JOSHUA</t>
  </si>
  <si>
    <t>MORRIS</t>
  </si>
  <si>
    <t>STEVEN</t>
  </si>
  <si>
    <t>WEITHOFER</t>
  </si>
  <si>
    <t>MATTHEW</t>
  </si>
  <si>
    <t>JENKINSON</t>
  </si>
  <si>
    <t>PATRICK</t>
  </si>
  <si>
    <t>O'NEILL</t>
  </si>
  <si>
    <t>TRAVIS</t>
  </si>
  <si>
    <t xml:space="preserve">COOPER </t>
  </si>
  <si>
    <t>TIMOTHY</t>
  </si>
  <si>
    <t>SPANEL</t>
  </si>
  <si>
    <t>GREGORY</t>
  </si>
  <si>
    <t>TROUT</t>
  </si>
  <si>
    <t>HALLER</t>
  </si>
  <si>
    <t>KURILKO</t>
  </si>
  <si>
    <t>DUSTIN</t>
  </si>
  <si>
    <t>STALLARD</t>
  </si>
  <si>
    <t>TODD</t>
  </si>
  <si>
    <t>MARCUS</t>
  </si>
  <si>
    <t>FRY</t>
  </si>
  <si>
    <t>DANIEL</t>
  </si>
  <si>
    <t>Barber</t>
  </si>
  <si>
    <t>Noah</t>
  </si>
  <si>
    <t>Holmes</t>
  </si>
  <si>
    <t>Eric</t>
  </si>
  <si>
    <t>McMaken</t>
  </si>
  <si>
    <t>Brady</t>
  </si>
  <si>
    <t>Mouch</t>
  </si>
  <si>
    <t>Benjamin</t>
  </si>
  <si>
    <t>Short</t>
  </si>
  <si>
    <t>Summer</t>
  </si>
  <si>
    <t>McClain</t>
  </si>
  <si>
    <t>Malinda</t>
  </si>
  <si>
    <t>STEPHENS</t>
  </si>
  <si>
    <t>CATHY</t>
  </si>
  <si>
    <t>Adm. Asst. - Police</t>
  </si>
  <si>
    <t>101-8200-51101</t>
  </si>
  <si>
    <t>GALLAGHER</t>
  </si>
  <si>
    <t>TRACI</t>
  </si>
  <si>
    <t>Dispatcher</t>
  </si>
  <si>
    <t>PHILLIPS</t>
  </si>
  <si>
    <t>KEITH</t>
  </si>
  <si>
    <t>SR Dispatcher</t>
  </si>
  <si>
    <t>JOHNS</t>
  </si>
  <si>
    <t>MARIE</t>
  </si>
  <si>
    <t>Carlise</t>
  </si>
  <si>
    <t>Scott</t>
  </si>
  <si>
    <t>Burke</t>
  </si>
  <si>
    <t>Nancy</t>
  </si>
  <si>
    <t>Wagoner</t>
  </si>
  <si>
    <t>Allison</t>
  </si>
  <si>
    <t>Metsker</t>
  </si>
  <si>
    <t>Kay</t>
  </si>
  <si>
    <t>DISPATCHERS</t>
  </si>
  <si>
    <t>&amp; ADMIN ASST</t>
  </si>
  <si>
    <t>REMAINING 19.5%</t>
  </si>
  <si>
    <t>FITNESS</t>
  </si>
  <si>
    <t>SHIFT DIFF</t>
  </si>
  <si>
    <t>PERF INCREASE</t>
  </si>
  <si>
    <t>VACATION SELL BACK</t>
  </si>
  <si>
    <t>SICK BUYOUT</t>
  </si>
  <si>
    <t>COMM</t>
  </si>
  <si>
    <t>TBD</t>
  </si>
  <si>
    <t>BRUMMETT</t>
  </si>
  <si>
    <t xml:space="preserve">CROCKETT </t>
  </si>
  <si>
    <t>New Dispatcher</t>
  </si>
  <si>
    <t>Next STEP</t>
  </si>
  <si>
    <t>OVERTIME PAY:</t>
  </si>
  <si>
    <t>Holidays per year</t>
  </si>
  <si>
    <t>Holidays hour per day</t>
  </si>
  <si>
    <t>Holiday hours per year</t>
  </si>
  <si>
    <t>Average Officers Per Shift</t>
  </si>
  <si>
    <t>Average Sworn Holiday Hours Worked Per Year</t>
  </si>
  <si>
    <t>Projected Sworn Holiday Pay Cost</t>
  </si>
  <si>
    <t>Average Dispatchers per Shift</t>
  </si>
  <si>
    <t>Average Non-Sworn Holiday Hours Worked Per Year</t>
  </si>
  <si>
    <t>Hours 2016</t>
  </si>
  <si>
    <t>Hours 2015</t>
  </si>
  <si>
    <t>Hours 2014</t>
  </si>
  <si>
    <t>Average Shift Commander Time</t>
  </si>
  <si>
    <t>Shift Commander Pay Rate ($38.24 - $33.27)</t>
  </si>
  <si>
    <t>Court Time (Minimum 3 hours)</t>
  </si>
  <si>
    <t>Court Time 2016</t>
  </si>
  <si>
    <t>Court Time 2015</t>
  </si>
  <si>
    <t xml:space="preserve">Court Time 2014 </t>
  </si>
  <si>
    <t>Average Court Time * 3 Hours Pay</t>
  </si>
  <si>
    <t>Average Sworn Overtime Rate</t>
  </si>
  <si>
    <t xml:space="preserve">Overtime 2016 </t>
  </si>
  <si>
    <t>Overtime 2015</t>
  </si>
  <si>
    <t>Overtime 2014</t>
  </si>
  <si>
    <t>Average Overtime</t>
  </si>
  <si>
    <t>Average Sworn Ovetime Rate</t>
  </si>
  <si>
    <t>Projected Overtime</t>
  </si>
  <si>
    <t>Average Overtime Rate</t>
  </si>
  <si>
    <t>Sworn</t>
  </si>
  <si>
    <t>Non-Sworn</t>
  </si>
  <si>
    <t>Special Detail Rate</t>
  </si>
  <si>
    <t>Hours 2017</t>
  </si>
  <si>
    <t>Court Time 2017</t>
  </si>
  <si>
    <t>Overtime 2017</t>
  </si>
  <si>
    <t>($40.15 - $37.55)</t>
  </si>
  <si>
    <t xml:space="preserve">Average Special Detail Hours </t>
  </si>
  <si>
    <t>Special Detail 2017</t>
  </si>
  <si>
    <t>Special Detail 2016</t>
  </si>
  <si>
    <t>Special Detail 2015</t>
  </si>
  <si>
    <t>Specail Detail 2014</t>
  </si>
  <si>
    <t>SWORN</t>
  </si>
  <si>
    <t>NON-SWORN</t>
  </si>
  <si>
    <t>Overtime 2016</t>
  </si>
  <si>
    <t xml:space="preserve">Average Overtime </t>
  </si>
  <si>
    <t>Buy Back 2016</t>
  </si>
  <si>
    <t>Buy Back 2017</t>
  </si>
  <si>
    <t>Buy Back 2015</t>
  </si>
  <si>
    <t>Buy Back 2014</t>
  </si>
  <si>
    <t xml:space="preserve">Average Buy Back </t>
  </si>
  <si>
    <t xml:space="preserve">Vacation Buy Back - Sworn  </t>
  </si>
  <si>
    <t xml:space="preserve">Vacation Buy Back - Non-Sworn </t>
  </si>
  <si>
    <t xml:space="preserve">Comp Time Buy Back - Sworn </t>
  </si>
  <si>
    <t xml:space="preserve">Sworn </t>
  </si>
  <si>
    <t>CT Buy Back - 2017</t>
  </si>
  <si>
    <t>CT Buy Back - 2016</t>
  </si>
  <si>
    <t>CT Buy Back - 2015</t>
  </si>
  <si>
    <t>CT Buy Back - 2014</t>
  </si>
  <si>
    <t>Average CT Buy Back</t>
  </si>
  <si>
    <t xml:space="preserve">Comp Time Buy Back - Non Sworn </t>
  </si>
  <si>
    <t xml:space="preserve">Holiday Worked - Non Sworn </t>
  </si>
  <si>
    <t xml:space="preserve">Holiday Worked - Sworn </t>
  </si>
  <si>
    <t>Non-Sworn Overtime Rate</t>
  </si>
  <si>
    <t>Projected Non-Sworn Holiday Pay Cost</t>
  </si>
  <si>
    <t>Projected Overtime Costs</t>
  </si>
  <si>
    <t>Sworn Overtime Rate</t>
  </si>
  <si>
    <t>Average Hourly Rate</t>
  </si>
  <si>
    <t>ACCOUNT</t>
  </si>
  <si>
    <t>2101 Business Expense</t>
  </si>
  <si>
    <t>2102 Education and Training</t>
  </si>
  <si>
    <t>Range Fees</t>
  </si>
  <si>
    <t>TAC Team Advanced Training</t>
  </si>
  <si>
    <t>In Service Training ($550.00 x 38)</t>
  </si>
  <si>
    <t>CVSA Training and Recertification</t>
  </si>
  <si>
    <t>Bike Patrol Training</t>
  </si>
  <si>
    <t>Supervisor Training</t>
  </si>
  <si>
    <t>3102 Fuel for Heating</t>
  </si>
  <si>
    <t>Cinergy</t>
  </si>
  <si>
    <t>3103 Insurance</t>
  </si>
  <si>
    <t>Automobile</t>
  </si>
  <si>
    <t>Inland Marine</t>
  </si>
  <si>
    <t>Law Enforcement Liability</t>
  </si>
  <si>
    <t>Property/Building/Personal Property</t>
  </si>
  <si>
    <t>3104 Memberships</t>
  </si>
  <si>
    <t xml:space="preserve">Child Advocacy Center </t>
  </si>
  <si>
    <t>S.O.A.R. (State Accred Assoc)</t>
  </si>
  <si>
    <t>O.A.C.P.</t>
  </si>
  <si>
    <t>I.A.C.P.</t>
  </si>
  <si>
    <t>WCACP (Warren County Chiefs Assoc)</t>
  </si>
  <si>
    <t xml:space="preserve">APCO </t>
  </si>
  <si>
    <t xml:space="preserve">Lebanon Rotary Membership </t>
  </si>
  <si>
    <t>NAMI Membership</t>
  </si>
  <si>
    <t>Dangerous Drug License (K9 Handler)</t>
  </si>
  <si>
    <t xml:space="preserve">NTOA Membership x5 (Warren County TAC Team) </t>
  </si>
  <si>
    <t>3106 Unfunded Liabilities</t>
  </si>
  <si>
    <t>State of Ohio</t>
  </si>
  <si>
    <t>3107 Accreditation Fees</t>
  </si>
  <si>
    <t>CALEA LE</t>
  </si>
  <si>
    <t xml:space="preserve">CALEA Communications </t>
  </si>
  <si>
    <t>3108 Telephone and Telegraph</t>
  </si>
  <si>
    <t>Cable TV</t>
  </si>
  <si>
    <t>Verizon (Police Cell Phones 27 phones)</t>
  </si>
  <si>
    <t>Verizon (17 MDC MiFi Devices)</t>
  </si>
  <si>
    <t>3111 Postage</t>
  </si>
  <si>
    <t>Postage</t>
  </si>
  <si>
    <t>3115 Misc Contractual Services</t>
  </si>
  <si>
    <t>Affidavit Maker Annual Fee-Software</t>
  </si>
  <si>
    <t>Public Safety Radio License (Comm Center)</t>
  </si>
  <si>
    <t>Brown Pest Control</t>
  </si>
  <si>
    <t>Cintas - Fire Extinguishers</t>
  </si>
  <si>
    <t>CISCO Support-CAD/RMS</t>
  </si>
  <si>
    <t>PowerPhone</t>
  </si>
  <si>
    <t>Zuercher CAD/RMS</t>
  </si>
  <si>
    <t>Dickman Directories</t>
  </si>
  <si>
    <t>Emergency Generator - Ohio CAT</t>
  </si>
  <si>
    <t>Gen Watch Radio Alarm Software</t>
  </si>
  <si>
    <t>IACP Net</t>
  </si>
  <si>
    <t>Legal Notices</t>
  </si>
  <si>
    <t>Miami Valley Crime Lab **Increase**</t>
  </si>
  <si>
    <t>Micro Key Solutions (Alarm Monitoring)</t>
  </si>
  <si>
    <t>Mobilcomm</t>
  </si>
  <si>
    <t>Guardian Tracking</t>
  </si>
  <si>
    <t>Power DMS</t>
  </si>
  <si>
    <t>QueTel-Property Room Software</t>
  </si>
  <si>
    <t>TASER Annual Payment</t>
  </si>
  <si>
    <t>Cintas - Rugs-Cleaning</t>
  </si>
  <si>
    <t>Sound Communications - Telephone/Radio Recording</t>
  </si>
  <si>
    <t>T&amp;T Heating and Cooling</t>
  </si>
  <si>
    <t>Town and Country Cleaners-Uniform Cleaning</t>
  </si>
  <si>
    <t xml:space="preserve">Lightower (NG911 Ethernet) </t>
  </si>
  <si>
    <t>Xerox</t>
  </si>
  <si>
    <t>Right Stuff Software</t>
  </si>
  <si>
    <t>3116 Recruitment</t>
  </si>
  <si>
    <t>3401 Maint &amp; Repair Bldgs &amp; Grnds</t>
  </si>
  <si>
    <t xml:space="preserve">Paint Building Exterior </t>
  </si>
  <si>
    <t>Exterior Wood Repair</t>
  </si>
  <si>
    <t xml:space="preserve">Entrance Sign </t>
  </si>
  <si>
    <t xml:space="preserve">Camera Maintenance </t>
  </si>
  <si>
    <t xml:space="preserve">Building Maintenance </t>
  </si>
  <si>
    <t>3402 Maint &amp; Repair Communications</t>
  </si>
  <si>
    <t>Mobile Radio Repair</t>
  </si>
  <si>
    <t>MIP5000 (Position 3 and Clerk)</t>
  </si>
  <si>
    <t>Portable Radio Repair</t>
  </si>
  <si>
    <t>Radio Batteries 10 @ $79</t>
  </si>
  <si>
    <t xml:space="preserve">A/C Maintenance </t>
  </si>
  <si>
    <t>3403 Maint &amp; Repair Motor Vehicles</t>
  </si>
  <si>
    <t>Off site vehicle parts</t>
  </si>
  <si>
    <t>Car Wash @ $150.00 month</t>
  </si>
  <si>
    <t>Off Site Vehicle Repairs</t>
  </si>
  <si>
    <t>3406 Maint &amp; Repair Office Equipment</t>
  </si>
  <si>
    <t>Office Equipment Repairs</t>
  </si>
  <si>
    <t>3414 Maint &amp; Repair Mechanical Equipment</t>
  </si>
  <si>
    <t>LASER Maintenance &amp; Certification</t>
  </si>
  <si>
    <t>Radar Certification</t>
  </si>
  <si>
    <t>3501 LEADS</t>
  </si>
  <si>
    <t xml:space="preserve">LEADS Annual Cost (On-Line &amp; Renewal </t>
  </si>
  <si>
    <t>LEADS (ON-Line)</t>
  </si>
  <si>
    <t>3502 Towing Impounded Vehicles</t>
  </si>
  <si>
    <t>Towing Costs</t>
  </si>
  <si>
    <t>3503 Motor Vehicle Operating Expenses</t>
  </si>
  <si>
    <t>Fuel, (28,500 gal @ $3.40)</t>
  </si>
  <si>
    <t>3504 Drug Task Force Expenses</t>
  </si>
  <si>
    <t>Based on city population ($1 per resident)</t>
  </si>
  <si>
    <t>3508 Medical Expense</t>
  </si>
  <si>
    <t>Prisoner Treatment</t>
  </si>
  <si>
    <t>Employee Referrals</t>
  </si>
  <si>
    <t>3909 Auto Maintenance - Maintenance Service Facility</t>
  </si>
  <si>
    <t>Service Facility</t>
  </si>
  <si>
    <t>3910 Contractual Auto Maintenance</t>
  </si>
  <si>
    <t>Fixed Vehicle Maintenance Costs</t>
  </si>
  <si>
    <t>4101 Custodial Supplies</t>
  </si>
  <si>
    <t>Steriphine Disinfectant Spray</t>
  </si>
  <si>
    <t>Enmotion Paper Towels</t>
  </si>
  <si>
    <t>Jumbo Toilet Paper</t>
  </si>
  <si>
    <t>Trash Can Liners</t>
  </si>
  <si>
    <t>Comet Cleanser</t>
  </si>
  <si>
    <t>Euro Vac High Filter Paper Dust Bag</t>
  </si>
  <si>
    <t>Hip Vacuum</t>
  </si>
  <si>
    <t>Bio-renewable Glass Cleaner</t>
  </si>
  <si>
    <t>Nitrile Gloves</t>
  </si>
  <si>
    <t>Swiffer Duster Refill</t>
  </si>
  <si>
    <t>4102 Office Supplies</t>
  </si>
  <si>
    <t>Paper, Ink Cartridge, Pens, etc.</t>
  </si>
  <si>
    <t>4103 Bike Patrol</t>
  </si>
  <si>
    <t>Bike Patrol Uniforms (7 sets)</t>
  </si>
  <si>
    <t xml:space="preserve">Trek patrol bike x 1 </t>
  </si>
  <si>
    <t>Tires, Parts &amp; Lights</t>
  </si>
  <si>
    <t xml:space="preserve">Duty Equipment </t>
  </si>
  <si>
    <t>4104 Canine Unit</t>
  </si>
  <si>
    <t>Food</t>
  </si>
  <si>
    <t xml:space="preserve">Grooming &amp; Boarding </t>
  </si>
  <si>
    <t xml:space="preserve">K9 Outreach Supplies </t>
  </si>
  <si>
    <t>Medical</t>
  </si>
  <si>
    <t>Equipment</t>
  </si>
  <si>
    <t>4105 Police Chaplain</t>
  </si>
  <si>
    <t>Training</t>
  </si>
  <si>
    <t>4106:  Mounted Vehicle Equipment</t>
  </si>
  <si>
    <t>Mobile Tablets ($2,470 x 3)</t>
  </si>
  <si>
    <t>4202 Uniforms and Equipment</t>
  </si>
  <si>
    <t>Patrol &amp; Comm. Uniforms/Equipment</t>
  </si>
  <si>
    <t>Duty Equipment (Leather,holsters)</t>
  </si>
  <si>
    <t>Honor Guard</t>
  </si>
  <si>
    <t>Flags</t>
  </si>
  <si>
    <t>Uniform Updates</t>
  </si>
  <si>
    <t>Temporary Holding Facility</t>
  </si>
  <si>
    <t>Patrol Vehicle Equipment</t>
  </si>
  <si>
    <t>Trunk Equipment</t>
  </si>
  <si>
    <t>Rubber Gloves (4 cases - 5 boxes per case)</t>
  </si>
  <si>
    <t>20 minute Flares - 8 Boxes</t>
  </si>
  <si>
    <t>First-Aid Equipment</t>
  </si>
  <si>
    <t>Car Unlocking Equipment</t>
  </si>
  <si>
    <t>Bio-Hazard Protection Kits</t>
  </si>
  <si>
    <t>Range</t>
  </si>
  <si>
    <t>Remington 870 12GA ammo</t>
  </si>
  <si>
    <t>.40 cal. (1 case) - duty (Federal)</t>
  </si>
  <si>
    <t>.40 cal. (10 cases) - training</t>
  </si>
  <si>
    <t>Super Sock CTS Beanbag (50 rnds)</t>
  </si>
  <si>
    <t>.223 55 grain (1 case) duty (Federal)</t>
  </si>
  <si>
    <t>.223 or 5.56 55 grain (10 cases) - training</t>
  </si>
  <si>
    <t>Simunition (1 case) - training</t>
  </si>
  <si>
    <t>Targets, Range &amp; Cleaning Supplies</t>
  </si>
  <si>
    <t>Remington 870 Pump Shotguns (13 @ $452.00 ea)</t>
  </si>
  <si>
    <t>Gun Smith Maintenance</t>
  </si>
  <si>
    <t>Pistol/AR Magazines</t>
  </si>
  <si>
    <t>TAC Team</t>
  </si>
  <si>
    <t>.223 55 grain (1 case) duty - (Winchester)</t>
  </si>
  <si>
    <t xml:space="preserve">.223 or 5.56 55 grain (4 cases) - training   </t>
  </si>
  <si>
    <t xml:space="preserve">.40 cal. (4 cases) - training  </t>
  </si>
  <si>
    <t xml:space="preserve">Simunition (1 case) - training </t>
  </si>
  <si>
    <t>Less Lethal Munitions - duty/training</t>
  </si>
  <si>
    <t>Tasers</t>
  </si>
  <si>
    <t xml:space="preserve">TASER repair services </t>
  </si>
  <si>
    <t>Detective Section</t>
  </si>
  <si>
    <t>Equipment, E-Tech Supplies, Camera</t>
  </si>
  <si>
    <t>Datamaster</t>
  </si>
  <si>
    <t>Defensive Tactics</t>
  </si>
  <si>
    <t>Vehicle Equipment</t>
  </si>
  <si>
    <t>Cameras for Cruisers 4 @ $200</t>
  </si>
  <si>
    <t>Replacement SD Cards  20 @ $10</t>
  </si>
  <si>
    <t>Cleaning supplies</t>
  </si>
  <si>
    <t>Support Services</t>
  </si>
  <si>
    <t>Wireless Keyboard &amp; Mouse (4 @ $79)</t>
  </si>
  <si>
    <t>Case Envelopes (3000)</t>
  </si>
  <si>
    <t>Evidence Room</t>
  </si>
  <si>
    <t>Weapons Evidence Boxes (rifle, pistol, knife)</t>
  </si>
  <si>
    <t>Plastic Storage Bins</t>
  </si>
  <si>
    <t>Freezer</t>
  </si>
  <si>
    <t xml:space="preserve">Video Editing Software </t>
  </si>
  <si>
    <t>Plastic Shelf Kit (2 @ $655.00)</t>
  </si>
  <si>
    <t>Communication Center</t>
  </si>
  <si>
    <t>Monitors for Dispatch Computers 5 @ $140</t>
  </si>
  <si>
    <t>Technology Crime Lab</t>
  </si>
  <si>
    <t>Body Armor</t>
  </si>
  <si>
    <t>4303 Materials and Supplies</t>
  </si>
  <si>
    <t>Petty Cash</t>
  </si>
  <si>
    <t>4304 Prisoner's Meals</t>
  </si>
  <si>
    <t>Warren County Jail</t>
  </si>
  <si>
    <t>4305 Crime Prevention</t>
  </si>
  <si>
    <t>Stickers, Coloring Books, Pencils, Misc</t>
  </si>
  <si>
    <t>Jr. Police Badges 1000 @ .74</t>
  </si>
  <si>
    <t>National Night Out</t>
  </si>
  <si>
    <t>Sponsorships</t>
  </si>
  <si>
    <t>School Offices</t>
  </si>
  <si>
    <t>4306 Citizens Police Academy</t>
  </si>
  <si>
    <t>Academy supplies</t>
  </si>
  <si>
    <t>5101 Grant Expenses</t>
  </si>
  <si>
    <t>No Expected Grants</t>
  </si>
  <si>
    <t>5102 Wireless 9-1-1</t>
  </si>
  <si>
    <t>NG911 (Warren County Project)</t>
  </si>
  <si>
    <t>Upgrade to digital console workstations x 2</t>
  </si>
  <si>
    <t>5105 Capital Equipment</t>
  </si>
  <si>
    <t>See List Below</t>
  </si>
  <si>
    <t>8004 9-1-1 Fund Transfer</t>
  </si>
  <si>
    <t xml:space="preserve">Zuercher Conference x 2 </t>
  </si>
  <si>
    <t>College Reimbursement</t>
  </si>
  <si>
    <t>Zuercher Field Ops</t>
  </si>
  <si>
    <t>Recruitment Costs (Social Media, NTN)</t>
  </si>
  <si>
    <t>Renovate Downstairs Restroomq</t>
  </si>
  <si>
    <t>911 funds</t>
  </si>
  <si>
    <t xml:space="preserve">VHF x 3 </t>
  </si>
  <si>
    <t xml:space="preserve">WCTRU Contribution </t>
  </si>
  <si>
    <t>Lightbar Replacement x 3</t>
  </si>
  <si>
    <t>Replace Vehicle Graphics x 3</t>
  </si>
  <si>
    <t xml:space="preserve">MPH BEE III Vehicle Radars x 3 </t>
  </si>
  <si>
    <t>MDC Mounts/Consoles x 3</t>
  </si>
  <si>
    <t>Trunk Vaults x 3</t>
  </si>
  <si>
    <t>Uniforms ($650 x 39)</t>
  </si>
  <si>
    <t>Replacement Plan (Batteries &amp; Cartridges)</t>
  </si>
  <si>
    <t>Solution, Repairs, Mouthpieces, Cert.)</t>
  </si>
  <si>
    <t>Inert OC, Shirts, training Aids</t>
  </si>
  <si>
    <t>Evidence Envelopes, Tape, Lables</t>
  </si>
  <si>
    <t>Drug Testing Equipment</t>
  </si>
  <si>
    <t xml:space="preserve">Sharps Container, Small </t>
  </si>
  <si>
    <t>Replacement of Body Armor x7</t>
  </si>
  <si>
    <t xml:space="preserve">Zuercher e-Citation </t>
  </si>
  <si>
    <t xml:space="preserve">Comp Time Used - Sworn </t>
  </si>
  <si>
    <t xml:space="preserve">Comp Time Used - Non Sworn </t>
  </si>
  <si>
    <t>CT Used - 2017</t>
  </si>
  <si>
    <t>CT Used - 2016</t>
  </si>
  <si>
    <t>CT Used - 2015</t>
  </si>
  <si>
    <t>CT Used - 2014</t>
  </si>
  <si>
    <t xml:space="preserve">Average CT Used </t>
  </si>
  <si>
    <t xml:space="preserve">Non Sworn </t>
  </si>
  <si>
    <t>Projected CT Used for 2019</t>
  </si>
  <si>
    <t>Projected CT buy back for 2019</t>
  </si>
  <si>
    <t>Projected Vacation buy back costs for 2019</t>
  </si>
  <si>
    <t>Projected Special Detail Costs 2019</t>
  </si>
  <si>
    <t>Projected Court Time Cost for 2019</t>
  </si>
  <si>
    <t>Projected Shift Commander Cost for 2019</t>
  </si>
  <si>
    <t xml:space="preserve">Overtime Earned - Non-Sworn </t>
  </si>
  <si>
    <t xml:space="preserve">Ovetime Earned - Sworn </t>
  </si>
  <si>
    <t>Did not count toward AVERAGE - HTNA Detail - 3018.50</t>
  </si>
  <si>
    <t>STEP Increase, Sworn</t>
  </si>
  <si>
    <t>STEP Increase, Civilian</t>
  </si>
  <si>
    <t xml:space="preserve">Comp Time Used - Civilian </t>
  </si>
  <si>
    <t xml:space="preserve">Vacation Buy Back - Chief of Police  </t>
  </si>
  <si>
    <t>HOL/SC</t>
  </si>
  <si>
    <t>COURT/SD COMP</t>
  </si>
  <si>
    <t xml:space="preserve">   1104   Overtime-Communications </t>
  </si>
  <si>
    <t xml:space="preserve">Downes &amp; Associates  </t>
  </si>
  <si>
    <t>Smart 911</t>
  </si>
  <si>
    <r>
      <t>Instructions for use:</t>
    </r>
    <r>
      <rPr>
        <sz val="11"/>
        <color theme="1"/>
        <rFont val="Calibri"/>
        <family val="2"/>
        <scheme val="minor"/>
      </rPr>
      <t xml:space="preserve">  List all fleet requirements.  Description should include model and year of vehicle and whether this is a replacement vehicle or an additional vehicle.  Indicate if the vehicle will not be purchased from the state bid list.</t>
    </r>
  </si>
  <si>
    <t>Estimated Cost ($K)</t>
  </si>
  <si>
    <t>Description of Vehicle</t>
  </si>
  <si>
    <t>Fund Name:</t>
  </si>
  <si>
    <t>Fund Number:</t>
  </si>
  <si>
    <t>(Use this worksheet for Funds 635, 640, 650 and 660 only.)</t>
  </si>
  <si>
    <t xml:space="preserve">Worksheet No. 4 - Reserve and Replacement - Vehicles </t>
  </si>
  <si>
    <t>Budget Year: 2019</t>
  </si>
  <si>
    <t>2019 Chevy Tahoe (Replace P108-14)</t>
  </si>
  <si>
    <t>2019 Chevy Tahoe (Replace P110-14)</t>
  </si>
  <si>
    <t>2019 Chevy Impala (Unmarked Vehicle - Replace P205-09)</t>
  </si>
  <si>
    <t xml:space="preserve">Submitting Department: Police Division </t>
  </si>
  <si>
    <t>2019 Chevy Impala (Replace P205-09)</t>
  </si>
  <si>
    <t>FEDERAL SEIZURE</t>
  </si>
  <si>
    <t>ACTUAL</t>
  </si>
  <si>
    <t>Service Fees  0050</t>
  </si>
  <si>
    <t>Carry over Reserves</t>
  </si>
  <si>
    <t xml:space="preserve">5120 Capital </t>
  </si>
  <si>
    <t>TRANSFER</t>
  </si>
  <si>
    <t>ENFORCEMENT &amp; EDUCATION FUND</t>
  </si>
  <si>
    <t xml:space="preserve">  1207  Housing Costs</t>
  </si>
  <si>
    <t>Permits &amp; Licenses  0060</t>
  </si>
  <si>
    <t xml:space="preserve">  1503  Municipal Court Fines</t>
  </si>
  <si>
    <t>212-0211</t>
  </si>
  <si>
    <t>4303 Police-operational expenses</t>
  </si>
  <si>
    <t>4304  Municipal Court expenses</t>
  </si>
  <si>
    <t xml:space="preserve">    7103 Transfer to Dare Fund</t>
  </si>
  <si>
    <t>POLICE DEPARTMENT DONATION TRUST</t>
  </si>
  <si>
    <t xml:space="preserve">2019 Purchase Requests </t>
  </si>
  <si>
    <t xml:space="preserve">Replace License Plate Readers x 1 vehicle </t>
  </si>
  <si>
    <t xml:space="preserve">Replace Panasonic Arbitrators x 2 vehicles </t>
  </si>
  <si>
    <t xml:space="preserve">Replace LPD Outreach Tent </t>
  </si>
  <si>
    <t>ADD LPD Outreach Displays</t>
  </si>
  <si>
    <t>Sept. 2018</t>
  </si>
  <si>
    <t>Active shooter/threat response kits x 13</t>
  </si>
  <si>
    <t xml:space="preserve">BUDGET </t>
  </si>
  <si>
    <t xml:space="preserve">eCitation Hardware x 13 vehicles </t>
  </si>
  <si>
    <t xml:space="preserve">Close Account </t>
  </si>
  <si>
    <t xml:space="preserve">408 Vehicle Replacement </t>
  </si>
  <si>
    <t xml:space="preserve">Total Budget </t>
  </si>
  <si>
    <t>No purchases in 2019</t>
  </si>
  <si>
    <t xml:space="preserve">New Dispatcher </t>
  </si>
  <si>
    <t>**Lebanon City Schools is paying 35% of police officer position**</t>
  </si>
  <si>
    <t xml:space="preserve">**Transfer Wireless 911 funds to create dispatch position**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</si>
</sst>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164" formatCode="&quot;$&quot;#,##0.00"/>
    <numFmt numFmtId="165" formatCode="0.000%"/>
    <numFmt numFmtId="166" formatCode="0.0000%"/>
    <numFmt numFmtId="167" formatCode="mm/dd/yy"/>
  </numFmts>
  <fonts count="23" x14ac:knownFonts="1">
    <font>
      <sz val="11"/>
      <color theme="1"/>
      <name val="Calibri"/>
      <family val="2"/>
      <scheme val="minor"/>
    </font>
    <font>
      <b/>
      <sz val="14"/>
      <name val="Arial"/>
      <family val="2"/>
    </font>
    <font>
      <b/>
      <u/>
      <sz val="16"/>
      <color rgb="FF000000"/>
      <name val="Arial"/>
      <family val="2"/>
    </font>
    <font>
      <sz val="16"/>
      <color rgb="FF000000"/>
      <name val="Arial"/>
      <family val="2"/>
    </font>
    <font>
      <sz val="14"/>
      <name val="Arial"/>
      <family val="2"/>
    </font>
    <font>
      <sz val="10"/>
      <name val="Arial"/>
      <family val="2"/>
    </font>
    <font>
      <b/>
      <sz val="12"/>
      <name val="Arial"/>
      <family val="2"/>
    </font>
    <font>
      <b/>
      <sz val="10"/>
      <name val="Arial"/>
      <family val="2"/>
    </font>
    <font>
      <b/>
      <sz val="8"/>
      <name val="Arial"/>
      <family val="2"/>
    </font>
    <font>
      <b/>
      <sz val="11"/>
      <name val="Arial"/>
      <family val="2"/>
    </font>
    <font>
      <sz val="11"/>
      <name val="Arial"/>
      <family val="2"/>
    </font>
    <font>
      <b/>
      <sz val="11"/>
      <color theme="1"/>
      <name val="Calibri"/>
      <family val="2"/>
      <scheme val="minor"/>
    </font>
    <font>
      <sz val="8"/>
      <name val="Courier"/>
      <family val="3"/>
    </font>
    <font>
      <b/>
      <sz val="8"/>
      <name val="Courier"/>
      <family val="3"/>
    </font>
    <font>
      <i/>
      <sz val="10"/>
      <name val="Arial"/>
      <family val="2"/>
    </font>
    <font>
      <i/>
      <sz val="11"/>
      <color theme="1"/>
      <name val="Calibri"/>
      <family val="2"/>
      <scheme val="minor"/>
    </font>
    <font>
      <sz val="10"/>
      <color theme="1"/>
      <name val="Arial"/>
      <family val="2"/>
    </font>
    <font>
      <i/>
      <sz val="10"/>
      <color theme="1"/>
      <name val="Arial"/>
      <family val="2"/>
    </font>
    <font>
      <b/>
      <i/>
      <sz val="10"/>
      <name val="Arial"/>
      <family val="2"/>
    </font>
    <font>
      <b/>
      <sz val="10"/>
      <color theme="1"/>
      <name val="Arial"/>
      <family val="2"/>
    </font>
    <font>
      <b/>
      <sz val="14"/>
      <color theme="1"/>
      <name val="Calibri"/>
      <family val="2"/>
      <scheme val="minor"/>
    </font>
    <font>
      <b/>
      <sz val="16"/>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indexed="65"/>
        <bgColor indexed="8"/>
      </patternFill>
    </fill>
    <fill>
      <patternFill patternType="solid">
        <fgColor indexed="6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gray125">
        <fgColor indexed="8"/>
      </patternFill>
    </fill>
  </fills>
  <borders count="4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0" fontId="5" fillId="0" borderId="0"/>
    <xf numFmtId="7" fontId="12" fillId="0" borderId="0"/>
    <xf numFmtId="0" fontId="5" fillId="0" borderId="0"/>
    <xf numFmtId="0" fontId="5" fillId="0" borderId="0"/>
    <xf numFmtId="0" fontId="5" fillId="0" borderId="0"/>
    <xf numFmtId="0" fontId="5" fillId="0" borderId="0"/>
  </cellStyleXfs>
  <cellXfs count="418">
    <xf numFmtId="0" fontId="0" fillId="0" borderId="0" xfId="0"/>
    <xf numFmtId="0" fontId="1" fillId="0" borderId="0" xfId="0" applyFont="1" applyAlignment="1">
      <alignment horizontal="center"/>
    </xf>
    <xf numFmtId="0" fontId="1" fillId="0" borderId="0" xfId="0" applyFont="1" applyFill="1" applyAlignment="1">
      <alignment horizontal="center"/>
    </xf>
    <xf numFmtId="0" fontId="2" fillId="0" borderId="0" xfId="0" applyFont="1"/>
    <xf numFmtId="0" fontId="4" fillId="0" borderId="0" xfId="0" applyFont="1" applyFill="1"/>
    <xf numFmtId="0" fontId="4" fillId="0" borderId="0" xfId="0" applyFont="1"/>
    <xf numFmtId="0" fontId="4" fillId="0" borderId="1" xfId="0" applyFont="1" applyBorder="1"/>
    <xf numFmtId="0" fontId="4" fillId="0" borderId="1" xfId="0" applyFont="1" applyFill="1" applyBorder="1"/>
    <xf numFmtId="0" fontId="1" fillId="0" borderId="2" xfId="0" applyFont="1" applyBorder="1" applyAlignment="1">
      <alignment horizontal="center"/>
    </xf>
    <xf numFmtId="0" fontId="1" fillId="0" borderId="3" xfId="0" applyFont="1" applyFill="1" applyBorder="1" applyAlignment="1">
      <alignment horizontal="center"/>
    </xf>
    <xf numFmtId="0" fontId="4" fillId="0" borderId="4" xfId="0" applyFont="1" applyBorder="1"/>
    <xf numFmtId="0" fontId="1" fillId="0" borderId="5" xfId="0" applyFont="1" applyFill="1" applyBorder="1" applyAlignment="1">
      <alignment horizontal="center"/>
    </xf>
    <xf numFmtId="164" fontId="4" fillId="0" borderId="0" xfId="0" applyNumberFormat="1" applyFont="1" applyFill="1" applyBorder="1"/>
    <xf numFmtId="8" fontId="4" fillId="0" borderId="0" xfId="0" applyNumberFormat="1" applyFont="1"/>
    <xf numFmtId="8" fontId="4" fillId="0" borderId="0" xfId="0" applyNumberFormat="1" applyFont="1" applyFill="1"/>
    <xf numFmtId="164" fontId="4" fillId="0" borderId="0" xfId="0" applyNumberFormat="1" applyFont="1" applyFill="1"/>
    <xf numFmtId="164" fontId="4" fillId="0" borderId="0" xfId="0" applyNumberFormat="1" applyFont="1"/>
    <xf numFmtId="0" fontId="1" fillId="0" borderId="6" xfId="0" applyFont="1" applyBorder="1"/>
    <xf numFmtId="0" fontId="4" fillId="0" borderId="7" xfId="0" applyFont="1" applyFill="1" applyBorder="1"/>
    <xf numFmtId="8" fontId="1" fillId="0" borderId="8" xfId="0" applyNumberFormat="1" applyFont="1" applyFill="1" applyBorder="1"/>
    <xf numFmtId="8" fontId="1" fillId="0" borderId="0" xfId="0" applyNumberFormat="1" applyFont="1" applyBorder="1"/>
    <xf numFmtId="0" fontId="1" fillId="0" borderId="0" xfId="0" applyFont="1"/>
    <xf numFmtId="8" fontId="1" fillId="0" borderId="0" xfId="0" applyNumberFormat="1" applyFont="1"/>
    <xf numFmtId="0" fontId="3" fillId="0" borderId="0" xfId="0" applyFont="1" applyAlignment="1">
      <alignment horizontal="left" vertical="top" wrapText="1"/>
    </xf>
    <xf numFmtId="0" fontId="1" fillId="2" borderId="0" xfId="0" applyFont="1" applyFill="1"/>
    <xf numFmtId="0" fontId="1" fillId="1" borderId="0" xfId="0" applyFont="1" applyFill="1" applyAlignment="1">
      <alignment horizontal="center"/>
    </xf>
    <xf numFmtId="0" fontId="1" fillId="2" borderId="0" xfId="0" applyFont="1" applyFill="1" applyAlignment="1">
      <alignment horizontal="center"/>
    </xf>
    <xf numFmtId="164" fontId="1" fillId="3" borderId="0" xfId="0" applyNumberFormat="1" applyFont="1" applyFill="1"/>
    <xf numFmtId="0" fontId="1" fillId="3" borderId="0" xfId="0" applyFont="1" applyFill="1"/>
    <xf numFmtId="0" fontId="4" fillId="3" borderId="0" xfId="0" applyFont="1" applyFill="1"/>
    <xf numFmtId="0" fontId="1" fillId="3" borderId="0" xfId="0" applyFont="1" applyFill="1" applyAlignment="1">
      <alignment horizontal="center"/>
    </xf>
    <xf numFmtId="0" fontId="4" fillId="2" borderId="0" xfId="0" applyFont="1" applyFill="1" applyAlignment="1">
      <alignment horizontal="center"/>
    </xf>
    <xf numFmtId="164" fontId="4" fillId="3" borderId="0" xfId="0" applyNumberFormat="1" applyFont="1" applyFill="1"/>
    <xf numFmtId="0" fontId="4" fillId="2" borderId="0" xfId="0" applyFont="1" applyFill="1" applyAlignment="1">
      <alignment horizontal="left"/>
    </xf>
    <xf numFmtId="0" fontId="3" fillId="0" borderId="0" xfId="0" applyFont="1" applyAlignment="1">
      <alignment wrapText="1"/>
    </xf>
    <xf numFmtId="0" fontId="1" fillId="0" borderId="0" xfId="0" applyFont="1" applyAlignment="1" applyProtection="1">
      <alignment horizontal="left"/>
    </xf>
    <xf numFmtId="0" fontId="4" fillId="0" borderId="0" xfId="0" applyFont="1" applyAlignment="1">
      <alignment horizontal="left" indent="1"/>
    </xf>
    <xf numFmtId="0" fontId="1" fillId="2" borderId="0" xfId="0" applyFont="1" applyFill="1" applyAlignment="1">
      <alignment horizontal="left"/>
    </xf>
    <xf numFmtId="0" fontId="3" fillId="0" borderId="0" xfId="0" applyFont="1" applyAlignment="1">
      <alignment vertical="top" wrapText="1"/>
    </xf>
    <xf numFmtId="8" fontId="1" fillId="0" borderId="0" xfId="0" applyNumberFormat="1" applyFont="1" applyFill="1" applyBorder="1"/>
    <xf numFmtId="0" fontId="1" fillId="0" borderId="0" xfId="0" applyFont="1" applyFill="1" applyBorder="1" applyAlignment="1"/>
    <xf numFmtId="0" fontId="0" fillId="0" borderId="0" xfId="0" applyFill="1" applyBorder="1"/>
    <xf numFmtId="0" fontId="1" fillId="0" borderId="0" xfId="0" applyFont="1" applyFill="1" applyBorder="1" applyAlignment="1">
      <alignment horizontal="center"/>
    </xf>
    <xf numFmtId="0" fontId="2"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4" fillId="0" borderId="0" xfId="0" applyFont="1" applyFill="1" applyBorder="1"/>
    <xf numFmtId="8" fontId="4" fillId="0" borderId="0" xfId="0" applyNumberFormat="1" applyFont="1" applyFill="1" applyBorder="1"/>
    <xf numFmtId="0" fontId="1" fillId="0" borderId="0" xfId="0" applyFont="1" applyFill="1" applyBorder="1"/>
    <xf numFmtId="164" fontId="1" fillId="0" borderId="0" xfId="0" applyNumberFormat="1" applyFont="1" applyFill="1" applyBorder="1"/>
    <xf numFmtId="0" fontId="1" fillId="0" borderId="0" xfId="0" applyFont="1" applyAlignment="1">
      <alignment horizontal="left"/>
    </xf>
    <xf numFmtId="0" fontId="4" fillId="3" borderId="0" xfId="0" applyFont="1" applyFill="1" applyAlignment="1">
      <alignment horizontal="left"/>
    </xf>
    <xf numFmtId="0" fontId="4" fillId="3" borderId="0" xfId="0" applyFont="1" applyFill="1" applyAlignment="1">
      <alignment horizontal="left" indent="1"/>
    </xf>
    <xf numFmtId="0" fontId="1" fillId="3" borderId="0" xfId="0" applyFont="1" applyFill="1" applyAlignment="1"/>
    <xf numFmtId="0" fontId="1" fillId="0" borderId="0" xfId="0" applyFont="1" applyProtection="1"/>
    <xf numFmtId="0" fontId="5" fillId="0" borderId="0" xfId="1"/>
    <xf numFmtId="0" fontId="6" fillId="0" borderId="0" xfId="1" applyFont="1"/>
    <xf numFmtId="0" fontId="7" fillId="0" borderId="0" xfId="1" applyFont="1"/>
    <xf numFmtId="0" fontId="5" fillId="0" borderId="0" xfId="1" applyAlignment="1">
      <alignment horizontal="left"/>
    </xf>
    <xf numFmtId="1" fontId="5" fillId="0" borderId="0" xfId="1" applyNumberFormat="1" applyAlignment="1">
      <alignment horizontal="right"/>
    </xf>
    <xf numFmtId="0" fontId="7" fillId="0" borderId="1" xfId="1" applyFont="1" applyBorder="1"/>
    <xf numFmtId="0" fontId="10" fillId="0" borderId="11" xfId="1" applyFont="1" applyBorder="1"/>
    <xf numFmtId="0" fontId="10" fillId="0" borderId="11" xfId="1" applyFont="1" applyBorder="1" applyAlignment="1">
      <alignment horizontal="left"/>
    </xf>
    <xf numFmtId="0" fontId="10" fillId="0" borderId="11" xfId="1" applyFont="1" applyFill="1" applyBorder="1" applyAlignment="1">
      <alignment horizontal="center"/>
    </xf>
    <xf numFmtId="164" fontId="10" fillId="0" borderId="11" xfId="1" applyNumberFormat="1" applyFont="1" applyBorder="1" applyAlignment="1">
      <alignment horizontal="center"/>
    </xf>
    <xf numFmtId="164" fontId="10" fillId="0" borderId="11" xfId="1" applyNumberFormat="1" applyFont="1" applyBorder="1"/>
    <xf numFmtId="0" fontId="10" fillId="0" borderId="11" xfId="1" applyFont="1" applyBorder="1" applyAlignment="1">
      <alignment horizontal="center"/>
    </xf>
    <xf numFmtId="164" fontId="10" fillId="0" borderId="11" xfId="1" applyNumberFormat="1" applyFont="1" applyFill="1" applyBorder="1" applyAlignment="1">
      <alignment horizontal="center"/>
    </xf>
    <xf numFmtId="0" fontId="10" fillId="0" borderId="11" xfId="1" applyFont="1" applyFill="1" applyBorder="1"/>
    <xf numFmtId="0" fontId="10" fillId="7" borderId="11" xfId="1" applyFont="1" applyFill="1" applyBorder="1"/>
    <xf numFmtId="0" fontId="5" fillId="0" borderId="14" xfId="1" applyBorder="1"/>
    <xf numFmtId="164" fontId="5" fillId="0" borderId="0" xfId="1" applyNumberFormat="1"/>
    <xf numFmtId="0" fontId="5" fillId="0" borderId="0" xfId="1" applyFont="1"/>
    <xf numFmtId="9" fontId="5" fillId="0" borderId="0" xfId="1" applyNumberFormat="1"/>
    <xf numFmtId="0" fontId="9" fillId="0" borderId="16" xfId="1" applyNumberFormat="1" applyFont="1" applyBorder="1" applyAlignment="1">
      <alignment horizontal="center"/>
    </xf>
    <xf numFmtId="0" fontId="10" fillId="0" borderId="12" xfId="1" applyFont="1" applyBorder="1"/>
    <xf numFmtId="0" fontId="10" fillId="0" borderId="12" xfId="1" applyFont="1" applyBorder="1" applyAlignment="1">
      <alignment horizontal="left"/>
    </xf>
    <xf numFmtId="0" fontId="10" fillId="0" borderId="12" xfId="1" applyFont="1" applyFill="1" applyBorder="1" applyAlignment="1">
      <alignment horizontal="center"/>
    </xf>
    <xf numFmtId="164" fontId="10" fillId="0" borderId="12" xfId="1" applyNumberFormat="1" applyFont="1" applyBorder="1" applyAlignment="1">
      <alignment horizontal="center"/>
    </xf>
    <xf numFmtId="164" fontId="10" fillId="0" borderId="12" xfId="1" applyNumberFormat="1" applyFont="1" applyBorder="1"/>
    <xf numFmtId="167" fontId="10" fillId="0" borderId="11" xfId="1" applyNumberFormat="1" applyFont="1" applyBorder="1" applyAlignment="1" applyProtection="1">
      <alignment horizontal="center"/>
      <protection locked="0"/>
    </xf>
    <xf numFmtId="0" fontId="10" fillId="0" borderId="11" xfId="1" applyNumberFormat="1" applyFont="1" applyBorder="1" applyAlignment="1" applyProtection="1">
      <alignment horizontal="center"/>
      <protection locked="0"/>
    </xf>
    <xf numFmtId="14" fontId="10" fillId="0" borderId="11" xfId="1" applyNumberFormat="1" applyFont="1" applyFill="1" applyBorder="1" applyAlignment="1" applyProtection="1">
      <alignment horizontal="center"/>
      <protection locked="0"/>
    </xf>
    <xf numFmtId="2" fontId="5" fillId="4" borderId="11" xfId="1" applyNumberFormat="1" applyFill="1" applyBorder="1"/>
    <xf numFmtId="2" fontId="5" fillId="0" borderId="11" xfId="1" applyNumberFormat="1" applyBorder="1"/>
    <xf numFmtId="0" fontId="10" fillId="0" borderId="18" xfId="1" applyFont="1" applyBorder="1"/>
    <xf numFmtId="0" fontId="10" fillId="0" borderId="17" xfId="1" applyFont="1" applyBorder="1"/>
    <xf numFmtId="0" fontId="10" fillId="0" borderId="13" xfId="1" applyFont="1" applyBorder="1"/>
    <xf numFmtId="0" fontId="10" fillId="0" borderId="17" xfId="1" applyFont="1" applyBorder="1" applyAlignment="1">
      <alignment horizontal="left"/>
    </xf>
    <xf numFmtId="167" fontId="10" fillId="0" borderId="18" xfId="1" applyNumberFormat="1" applyFont="1" applyBorder="1" applyAlignment="1" applyProtection="1">
      <alignment horizontal="center"/>
      <protection locked="0"/>
    </xf>
    <xf numFmtId="0" fontId="10" fillId="0" borderId="18" xfId="1" applyNumberFormat="1" applyFont="1" applyBorder="1" applyAlignment="1" applyProtection="1">
      <alignment horizontal="center"/>
      <protection locked="0"/>
    </xf>
    <xf numFmtId="14" fontId="10" fillId="0" borderId="18" xfId="1" applyNumberFormat="1" applyFont="1" applyFill="1" applyBorder="1" applyAlignment="1" applyProtection="1">
      <alignment horizontal="center"/>
      <protection locked="0"/>
    </xf>
    <xf numFmtId="0" fontId="10" fillId="0" borderId="18" xfId="1" applyFont="1" applyFill="1" applyBorder="1" applyAlignment="1">
      <alignment horizontal="center"/>
    </xf>
    <xf numFmtId="0" fontId="10" fillId="0" borderId="17" xfId="1" applyFont="1" applyFill="1" applyBorder="1" applyAlignment="1">
      <alignment horizontal="center"/>
    </xf>
    <xf numFmtId="164" fontId="10" fillId="0" borderId="17" xfId="1" applyNumberFormat="1" applyFont="1" applyBorder="1" applyAlignment="1">
      <alignment horizontal="center"/>
    </xf>
    <xf numFmtId="0" fontId="10" fillId="0" borderId="13" xfId="1" applyFont="1" applyFill="1" applyBorder="1" applyAlignment="1">
      <alignment horizontal="center"/>
    </xf>
    <xf numFmtId="164" fontId="10" fillId="0" borderId="17" xfId="1" applyNumberFormat="1" applyFont="1" applyBorder="1"/>
    <xf numFmtId="164" fontId="5" fillId="0" borderId="14" xfId="1" applyNumberFormat="1" applyBorder="1"/>
    <xf numFmtId="14" fontId="10" fillId="0" borderId="11" xfId="1" applyNumberFormat="1" applyFont="1" applyBorder="1" applyAlignment="1" applyProtection="1">
      <alignment horizontal="center"/>
      <protection locked="0"/>
    </xf>
    <xf numFmtId="1" fontId="10" fillId="0" borderId="11" xfId="1" applyNumberFormat="1" applyFont="1" applyFill="1" applyBorder="1" applyAlignment="1">
      <alignment horizontal="right"/>
    </xf>
    <xf numFmtId="167" fontId="10" fillId="0" borderId="11" xfId="1" applyNumberFormat="1" applyFont="1" applyFill="1" applyBorder="1" applyAlignment="1" applyProtection="1">
      <alignment horizontal="center"/>
      <protection locked="0"/>
    </xf>
    <xf numFmtId="0" fontId="5" fillId="0" borderId="11" xfId="1" applyBorder="1"/>
    <xf numFmtId="0" fontId="9" fillId="0" borderId="2" xfId="1" applyFont="1" applyBorder="1" applyAlignment="1">
      <alignment horizontal="center"/>
    </xf>
    <xf numFmtId="167" fontId="10" fillId="0" borderId="12" xfId="1" applyNumberFormat="1" applyFont="1" applyBorder="1" applyAlignment="1" applyProtection="1">
      <alignment horizontal="center"/>
      <protection locked="0"/>
    </xf>
    <xf numFmtId="0" fontId="10" fillId="0" borderId="12" xfId="1" applyNumberFormat="1" applyFont="1" applyBorder="1" applyAlignment="1" applyProtection="1">
      <alignment horizontal="center"/>
      <protection locked="0"/>
    </xf>
    <xf numFmtId="14" fontId="10" fillId="0" borderId="12" xfId="1" applyNumberFormat="1" applyFont="1" applyFill="1" applyBorder="1" applyAlignment="1" applyProtection="1">
      <alignment horizontal="center"/>
      <protection locked="0"/>
    </xf>
    <xf numFmtId="2" fontId="5" fillId="4" borderId="12" xfId="1" applyNumberFormat="1" applyFill="1" applyBorder="1"/>
    <xf numFmtId="2" fontId="5" fillId="0" borderId="12" xfId="1" applyNumberFormat="1" applyBorder="1"/>
    <xf numFmtId="0" fontId="9" fillId="0" borderId="20" xfId="1" applyFont="1" applyFill="1" applyBorder="1" applyAlignment="1">
      <alignment horizontal="center"/>
    </xf>
    <xf numFmtId="0" fontId="9" fillId="0" borderId="23" xfId="1" applyFont="1" applyFill="1" applyBorder="1" applyAlignment="1">
      <alignment horizontal="center"/>
    </xf>
    <xf numFmtId="1" fontId="5" fillId="0" borderId="23" xfId="1" applyNumberFormat="1" applyFont="1" applyBorder="1" applyAlignment="1">
      <alignment horizontal="right" wrapText="1"/>
    </xf>
    <xf numFmtId="0" fontId="7" fillId="0" borderId="0" xfId="1" applyFont="1" applyBorder="1" applyAlignment="1">
      <alignment horizontal="center" wrapText="1"/>
    </xf>
    <xf numFmtId="0" fontId="7" fillId="4" borderId="17" xfId="1" applyFont="1" applyFill="1" applyBorder="1"/>
    <xf numFmtId="0" fontId="7" fillId="4" borderId="17" xfId="1" applyFont="1" applyFill="1" applyBorder="1" applyAlignment="1">
      <alignment horizontal="center"/>
    </xf>
    <xf numFmtId="0" fontId="7" fillId="0" borderId="12" xfId="1" applyFont="1" applyBorder="1"/>
    <xf numFmtId="0" fontId="7" fillId="0" borderId="2" xfId="1" applyFont="1" applyBorder="1" applyAlignment="1">
      <alignment horizontal="center" wrapText="1"/>
    </xf>
    <xf numFmtId="0" fontId="7" fillId="0" borderId="4" xfId="1" applyFont="1" applyBorder="1"/>
    <xf numFmtId="0" fontId="7" fillId="0" borderId="13" xfId="1" applyFont="1" applyBorder="1" applyAlignment="1">
      <alignment horizontal="center" wrapText="1"/>
    </xf>
    <xf numFmtId="0" fontId="7" fillId="4" borderId="10" xfId="1" applyFont="1" applyFill="1" applyBorder="1"/>
    <xf numFmtId="0" fontId="7" fillId="4" borderId="17" xfId="1" applyFont="1" applyFill="1" applyBorder="1" applyAlignment="1">
      <alignment horizontal="right"/>
    </xf>
    <xf numFmtId="0" fontId="7" fillId="4" borderId="12" xfId="1" applyFont="1" applyFill="1" applyBorder="1"/>
    <xf numFmtId="0" fontId="7" fillId="4" borderId="10" xfId="1" applyFont="1" applyFill="1" applyBorder="1" applyAlignment="1">
      <alignment horizontal="center"/>
    </xf>
    <xf numFmtId="0" fontId="7" fillId="4" borderId="12" xfId="1" applyFont="1" applyFill="1" applyBorder="1" applyAlignment="1">
      <alignment horizontal="center"/>
    </xf>
    <xf numFmtId="0" fontId="7" fillId="0" borderId="10" xfId="1" applyFont="1" applyBorder="1"/>
    <xf numFmtId="0" fontId="7" fillId="0" borderId="17" xfId="1" applyFont="1" applyBorder="1"/>
    <xf numFmtId="0" fontId="5" fillId="0" borderId="17" xfId="1" applyBorder="1"/>
    <xf numFmtId="0" fontId="7" fillId="0" borderId="17" xfId="1" applyFont="1" applyBorder="1" applyAlignment="1">
      <alignment wrapText="1"/>
    </xf>
    <xf numFmtId="0" fontId="8" fillId="4" borderId="12" xfId="1" applyFont="1" applyFill="1" applyBorder="1" applyAlignment="1">
      <alignment horizontal="center"/>
    </xf>
    <xf numFmtId="17" fontId="7" fillId="4" borderId="17" xfId="1" applyNumberFormat="1" applyFont="1" applyFill="1" applyBorder="1" applyAlignment="1">
      <alignment horizontal="center"/>
    </xf>
    <xf numFmtId="10" fontId="7" fillId="4" borderId="12" xfId="1" applyNumberFormat="1" applyFont="1" applyFill="1" applyBorder="1" applyAlignment="1">
      <alignment horizontal="center"/>
    </xf>
    <xf numFmtId="10" fontId="7" fillId="0" borderId="13" xfId="1" applyNumberFormat="1" applyFont="1" applyBorder="1"/>
    <xf numFmtId="0" fontId="7" fillId="0" borderId="18" xfId="1" applyFont="1" applyBorder="1"/>
    <xf numFmtId="10" fontId="7" fillId="5" borderId="13" xfId="1" applyNumberFormat="1" applyFont="1" applyFill="1" applyBorder="1"/>
    <xf numFmtId="10" fontId="7" fillId="6" borderId="13" xfId="1" applyNumberFormat="1" applyFont="1" applyFill="1" applyBorder="1"/>
    <xf numFmtId="10" fontId="7" fillId="0" borderId="4" xfId="1" applyNumberFormat="1" applyFont="1" applyBorder="1"/>
    <xf numFmtId="0" fontId="8" fillId="0" borderId="5" xfId="1" applyFont="1" applyBorder="1"/>
    <xf numFmtId="166" fontId="7" fillId="0" borderId="12" xfId="1" applyNumberFormat="1" applyFont="1" applyBorder="1"/>
    <xf numFmtId="0" fontId="7" fillId="0" borderId="2" xfId="1" applyFont="1" applyBorder="1"/>
    <xf numFmtId="0" fontId="7" fillId="0" borderId="13" xfId="1" applyFont="1" applyBorder="1"/>
    <xf numFmtId="1" fontId="10" fillId="0" borderId="12" xfId="1" applyNumberFormat="1" applyFont="1" applyBorder="1" applyAlignment="1">
      <alignment horizontal="right" vertical="center" wrapText="1"/>
    </xf>
    <xf numFmtId="1" fontId="10" fillId="0" borderId="11" xfId="1" applyNumberFormat="1" applyFont="1" applyBorder="1" applyAlignment="1">
      <alignment horizontal="right"/>
    </xf>
    <xf numFmtId="2" fontId="5" fillId="5" borderId="11" xfId="1" applyNumberFormat="1" applyFill="1" applyBorder="1" applyAlignment="1">
      <alignment horizontal="center"/>
    </xf>
    <xf numFmtId="1" fontId="10" fillId="0" borderId="11" xfId="1" applyNumberFormat="1" applyFont="1" applyBorder="1" applyAlignment="1">
      <alignment horizontal="right" vertical="center" wrapText="1"/>
    </xf>
    <xf numFmtId="0" fontId="5" fillId="0" borderId="0" xfId="1" applyFill="1" applyBorder="1"/>
    <xf numFmtId="0" fontId="7" fillId="0" borderId="0" xfId="1" applyFont="1" applyFill="1" applyBorder="1"/>
    <xf numFmtId="2" fontId="5" fillId="0" borderId="11" xfId="1" applyNumberFormat="1" applyFill="1" applyBorder="1"/>
    <xf numFmtId="2" fontId="10" fillId="4" borderId="12" xfId="1" applyNumberFormat="1" applyFont="1" applyFill="1" applyBorder="1"/>
    <xf numFmtId="2" fontId="10" fillId="4" borderId="11" xfId="1" applyNumberFormat="1" applyFont="1" applyFill="1" applyBorder="1"/>
    <xf numFmtId="0" fontId="9" fillId="0" borderId="21" xfId="1" applyFont="1" applyBorder="1" applyAlignment="1">
      <alignment horizontal="center" vertical="center" wrapText="1"/>
    </xf>
    <xf numFmtId="0" fontId="9" fillId="0" borderId="20" xfId="1" applyFont="1" applyFill="1" applyBorder="1" applyAlignment="1">
      <alignment horizontal="center" wrapText="1"/>
    </xf>
    <xf numFmtId="1" fontId="7" fillId="0" borderId="20" xfId="1" applyNumberFormat="1" applyFont="1" applyBorder="1" applyAlignment="1">
      <alignment horizontal="right" wrapText="1"/>
    </xf>
    <xf numFmtId="1" fontId="7" fillId="0" borderId="20" xfId="1" applyNumberFormat="1" applyFont="1" applyBorder="1" applyAlignment="1">
      <alignment horizontal="center" wrapText="1"/>
    </xf>
    <xf numFmtId="0" fontId="7" fillId="4" borderId="20" xfId="1" applyFont="1" applyFill="1" applyBorder="1" applyAlignment="1">
      <alignment horizontal="center"/>
    </xf>
    <xf numFmtId="0" fontId="7" fillId="4" borderId="20" xfId="1" applyFont="1" applyFill="1" applyBorder="1" applyAlignment="1">
      <alignment horizontal="center" wrapText="1"/>
    </xf>
    <xf numFmtId="0" fontId="7" fillId="0" borderId="20" xfId="1" applyFont="1" applyFill="1" applyBorder="1" applyAlignment="1">
      <alignment horizontal="center"/>
    </xf>
    <xf numFmtId="1" fontId="7" fillId="0" borderId="26" xfId="1" applyNumberFormat="1" applyFont="1" applyBorder="1" applyAlignment="1">
      <alignment horizontal="center" wrapText="1"/>
    </xf>
    <xf numFmtId="0" fontId="7" fillId="0" borderId="20" xfId="1" applyFont="1" applyBorder="1" applyAlignment="1">
      <alignment horizontal="center" wrapText="1"/>
    </xf>
    <xf numFmtId="0" fontId="7" fillId="0" borderId="27" xfId="1" applyFont="1" applyBorder="1" applyAlignment="1">
      <alignment horizontal="center" wrapText="1"/>
    </xf>
    <xf numFmtId="0" fontId="9" fillId="0" borderId="24" xfId="1" applyFont="1" applyBorder="1" applyAlignment="1"/>
    <xf numFmtId="0" fontId="9" fillId="0" borderId="24" xfId="1" applyFont="1" applyBorder="1" applyAlignment="1">
      <alignment horizontal="center"/>
    </xf>
    <xf numFmtId="165" fontId="7" fillId="4" borderId="23" xfId="1" applyNumberFormat="1" applyFont="1" applyFill="1" applyBorder="1" applyAlignment="1">
      <alignment horizontal="center"/>
    </xf>
    <xf numFmtId="165" fontId="7" fillId="0" borderId="23" xfId="1" applyNumberFormat="1" applyFont="1" applyFill="1" applyBorder="1"/>
    <xf numFmtId="1" fontId="5" fillId="0" borderId="29" xfId="1" applyNumberFormat="1" applyFont="1" applyBorder="1" applyAlignment="1">
      <alignment horizontal="right" wrapText="1"/>
    </xf>
    <xf numFmtId="0" fontId="7" fillId="0" borderId="29" xfId="1" applyFont="1" applyBorder="1"/>
    <xf numFmtId="0" fontId="7" fillId="0" borderId="23" xfId="1" applyFont="1" applyBorder="1"/>
    <xf numFmtId="0" fontId="7" fillId="0" borderId="30" xfId="1" applyFont="1" applyBorder="1"/>
    <xf numFmtId="2" fontId="10" fillId="0" borderId="11" xfId="1" applyNumberFormat="1" applyFont="1" applyFill="1" applyBorder="1"/>
    <xf numFmtId="2" fontId="10" fillId="0" borderId="11" xfId="1" applyNumberFormat="1" applyFont="1" applyBorder="1"/>
    <xf numFmtId="2" fontId="10" fillId="0" borderId="8" xfId="1" applyNumberFormat="1" applyFont="1" applyBorder="1"/>
    <xf numFmtId="0" fontId="10" fillId="0" borderId="10" xfId="1" applyFont="1" applyBorder="1"/>
    <xf numFmtId="0" fontId="10" fillId="0" borderId="10" xfId="1" applyFont="1" applyBorder="1" applyAlignment="1">
      <alignment horizontal="left"/>
    </xf>
    <xf numFmtId="167" fontId="10" fillId="0" borderId="10" xfId="1" applyNumberFormat="1" applyFont="1" applyBorder="1" applyAlignment="1" applyProtection="1">
      <alignment horizontal="center"/>
      <protection locked="0"/>
    </xf>
    <xf numFmtId="0" fontId="10" fillId="0" borderId="10" xfId="1" applyNumberFormat="1" applyFont="1" applyBorder="1" applyAlignment="1" applyProtection="1">
      <alignment horizontal="center"/>
      <protection locked="0"/>
    </xf>
    <xf numFmtId="0" fontId="10" fillId="0" borderId="10" xfId="1" applyFont="1" applyBorder="1" applyAlignment="1">
      <alignment horizontal="center"/>
    </xf>
    <xf numFmtId="164" fontId="10" fillId="0" borderId="10" xfId="1" applyNumberFormat="1" applyFont="1" applyBorder="1" applyAlignment="1">
      <alignment horizontal="center"/>
    </xf>
    <xf numFmtId="0" fontId="10" fillId="0" borderId="10" xfId="1" applyFont="1" applyFill="1" applyBorder="1" applyAlignment="1">
      <alignment horizontal="center"/>
    </xf>
    <xf numFmtId="164" fontId="10" fillId="0" borderId="10" xfId="1" applyNumberFormat="1" applyFont="1" applyBorder="1"/>
    <xf numFmtId="1" fontId="10" fillId="0" borderId="10" xfId="1" applyNumberFormat="1" applyFont="1" applyBorder="1" applyAlignment="1">
      <alignment horizontal="right"/>
    </xf>
    <xf numFmtId="2" fontId="10" fillId="4" borderId="10" xfId="1" applyNumberFormat="1" applyFont="1" applyFill="1" applyBorder="1"/>
    <xf numFmtId="2" fontId="10" fillId="0" borderId="10" xfId="1" applyNumberFormat="1" applyFont="1" applyFill="1" applyBorder="1"/>
    <xf numFmtId="2" fontId="5" fillId="0" borderId="10" xfId="1" applyNumberFormat="1" applyBorder="1"/>
    <xf numFmtId="2" fontId="5" fillId="4" borderId="10" xfId="1" applyNumberFormat="1" applyFill="1" applyBorder="1"/>
    <xf numFmtId="0" fontId="10" fillId="0" borderId="12" xfId="1" applyFont="1" applyFill="1" applyBorder="1"/>
    <xf numFmtId="167" fontId="10" fillId="0" borderId="12" xfId="1" applyNumberFormat="1" applyFont="1" applyFill="1" applyBorder="1" applyAlignment="1" applyProtection="1">
      <alignment horizontal="center"/>
      <protection locked="0"/>
    </xf>
    <xf numFmtId="0" fontId="10" fillId="0" borderId="12" xfId="1" applyFont="1" applyBorder="1" applyAlignment="1">
      <alignment horizontal="center"/>
    </xf>
    <xf numFmtId="1" fontId="10" fillId="0" borderId="12" xfId="1" applyNumberFormat="1" applyFont="1" applyBorder="1" applyAlignment="1">
      <alignment horizontal="right"/>
    </xf>
    <xf numFmtId="2" fontId="10" fillId="0" borderId="12" xfId="1" applyNumberFormat="1" applyFont="1" applyFill="1" applyBorder="1"/>
    <xf numFmtId="2" fontId="10" fillId="0" borderId="5" xfId="1" applyNumberFormat="1" applyFont="1" applyBorder="1"/>
    <xf numFmtId="2" fontId="10" fillId="0" borderId="12" xfId="1" applyNumberFormat="1" applyFont="1" applyBorder="1"/>
    <xf numFmtId="2" fontId="5" fillId="0" borderId="12" xfId="1" applyNumberFormat="1" applyFill="1" applyBorder="1" applyAlignment="1">
      <alignment horizontal="center"/>
    </xf>
    <xf numFmtId="7" fontId="9" fillId="0" borderId="0" xfId="2" applyFont="1"/>
    <xf numFmtId="7" fontId="10" fillId="0" borderId="0" xfId="2" applyFont="1"/>
    <xf numFmtId="7" fontId="12" fillId="0" borderId="0" xfId="2"/>
    <xf numFmtId="0" fontId="10" fillId="0" borderId="0" xfId="2" applyNumberFormat="1" applyFont="1"/>
    <xf numFmtId="7" fontId="9" fillId="0" borderId="0" xfId="2" applyFont="1" applyFill="1"/>
    <xf numFmtId="7" fontId="10" fillId="0" borderId="0" xfId="2" applyFont="1" applyFill="1"/>
    <xf numFmtId="2" fontId="10" fillId="0" borderId="0" xfId="2" applyNumberFormat="1" applyFont="1"/>
    <xf numFmtId="37" fontId="10" fillId="0" borderId="0" xfId="2" applyNumberFormat="1" applyFont="1" applyAlignment="1">
      <alignment horizontal="right"/>
    </xf>
    <xf numFmtId="39" fontId="10" fillId="0" borderId="0" xfId="2" applyNumberFormat="1" applyFont="1"/>
    <xf numFmtId="7" fontId="13" fillId="0" borderId="0" xfId="2" applyFont="1"/>
    <xf numFmtId="7" fontId="10" fillId="0" borderId="0" xfId="2" applyFont="1" applyBorder="1"/>
    <xf numFmtId="7" fontId="12" fillId="0" borderId="0" xfId="2" applyFill="1"/>
    <xf numFmtId="7" fontId="9" fillId="0" borderId="0" xfId="2" applyFont="1" applyFill="1" applyBorder="1"/>
    <xf numFmtId="7" fontId="10" fillId="0" borderId="0" xfId="2" applyFont="1" applyFill="1" applyBorder="1"/>
    <xf numFmtId="7" fontId="9" fillId="0" borderId="0" xfId="2" applyFont="1" applyBorder="1"/>
    <xf numFmtId="2" fontId="5" fillId="0" borderId="0" xfId="1" applyNumberFormat="1"/>
    <xf numFmtId="7" fontId="9" fillId="0" borderId="11" xfId="2" applyFont="1" applyFill="1" applyBorder="1"/>
    <xf numFmtId="7" fontId="10" fillId="0" borderId="11" xfId="2" applyFont="1" applyBorder="1"/>
    <xf numFmtId="7" fontId="10" fillId="0" borderId="11" xfId="2" applyFont="1" applyFill="1" applyBorder="1"/>
    <xf numFmtId="2" fontId="10" fillId="0" borderId="11" xfId="2" applyNumberFormat="1" applyFont="1" applyBorder="1"/>
    <xf numFmtId="2" fontId="10" fillId="0" borderId="11" xfId="2" applyNumberFormat="1" applyFont="1" applyBorder="1" applyAlignment="1">
      <alignment horizontal="right"/>
    </xf>
    <xf numFmtId="164" fontId="10" fillId="0" borderId="11" xfId="2" applyNumberFormat="1" applyFont="1" applyBorder="1"/>
    <xf numFmtId="7" fontId="9" fillId="0" borderId="11" xfId="2" applyFont="1" applyBorder="1"/>
    <xf numFmtId="0" fontId="10" fillId="0" borderId="11" xfId="2" applyNumberFormat="1" applyFont="1" applyBorder="1"/>
    <xf numFmtId="2" fontId="10" fillId="0" borderId="11" xfId="2" applyNumberFormat="1" applyFont="1" applyBorder="1" applyAlignment="1"/>
    <xf numFmtId="164" fontId="10" fillId="0" borderId="11" xfId="2" applyNumberFormat="1" applyFont="1" applyBorder="1" applyAlignment="1"/>
    <xf numFmtId="39" fontId="10" fillId="0" borderId="11" xfId="2" applyNumberFormat="1" applyFont="1" applyBorder="1"/>
    <xf numFmtId="164" fontId="10" fillId="0" borderId="11" xfId="2" applyNumberFormat="1" applyFont="1" applyFill="1" applyBorder="1"/>
    <xf numFmtId="0" fontId="10" fillId="0" borderId="11" xfId="2" applyNumberFormat="1" applyFont="1" applyFill="1" applyBorder="1"/>
    <xf numFmtId="164" fontId="10" fillId="0" borderId="11" xfId="4" applyNumberFormat="1" applyFont="1" applyBorder="1"/>
    <xf numFmtId="37" fontId="10" fillId="0" borderId="11" xfId="2" applyNumberFormat="1" applyFont="1" applyBorder="1" applyAlignment="1">
      <alignment horizontal="right"/>
    </xf>
    <xf numFmtId="4" fontId="10" fillId="0" borderId="11" xfId="2" applyNumberFormat="1" applyFont="1" applyBorder="1"/>
    <xf numFmtId="2" fontId="10" fillId="0" borderId="11" xfId="3" applyNumberFormat="1" applyFont="1" applyBorder="1"/>
    <xf numFmtId="9" fontId="10" fillId="0" borderId="11" xfId="2" applyNumberFormat="1" applyFont="1" applyBorder="1"/>
    <xf numFmtId="164" fontId="9" fillId="0" borderId="11" xfId="2" applyNumberFormat="1" applyFont="1" applyBorder="1"/>
    <xf numFmtId="2" fontId="9" fillId="0" borderId="11" xfId="2" applyNumberFormat="1" applyFont="1" applyBorder="1"/>
    <xf numFmtId="4" fontId="10" fillId="0" borderId="0" xfId="2" applyNumberFormat="1" applyFont="1" applyBorder="1"/>
    <xf numFmtId="2" fontId="9" fillId="0" borderId="0" xfId="2" applyNumberFormat="1" applyFont="1" applyBorder="1"/>
    <xf numFmtId="0" fontId="9" fillId="0" borderId="11" xfId="2" applyNumberFormat="1" applyFont="1" applyBorder="1"/>
    <xf numFmtId="2" fontId="9" fillId="0" borderId="11" xfId="3" applyNumberFormat="1" applyFont="1" applyBorder="1"/>
    <xf numFmtId="0" fontId="10" fillId="0" borderId="11" xfId="2" applyNumberFormat="1" applyFont="1" applyBorder="1" applyAlignment="1">
      <alignment horizontal="left"/>
    </xf>
    <xf numFmtId="7" fontId="10" fillId="0" borderId="12" xfId="2" applyFont="1" applyBorder="1"/>
    <xf numFmtId="2" fontId="10" fillId="0" borderId="12" xfId="2" applyNumberFormat="1" applyFont="1" applyBorder="1"/>
    <xf numFmtId="0" fontId="10" fillId="0" borderId="11" xfId="2" applyNumberFormat="1" applyFont="1" applyBorder="1" applyAlignment="1"/>
    <xf numFmtId="0" fontId="10" fillId="0" borderId="0" xfId="2" applyNumberFormat="1" applyFont="1" applyFill="1" applyBorder="1"/>
    <xf numFmtId="37" fontId="10" fillId="0" borderId="0" xfId="2" applyNumberFormat="1" applyFont="1" applyBorder="1" applyAlignment="1">
      <alignment horizontal="right"/>
    </xf>
    <xf numFmtId="2" fontId="10" fillId="0" borderId="0" xfId="2" applyNumberFormat="1" applyFont="1" applyBorder="1"/>
    <xf numFmtId="0" fontId="9" fillId="0" borderId="0" xfId="2" applyNumberFormat="1" applyFont="1" applyBorder="1"/>
    <xf numFmtId="2" fontId="9" fillId="0" borderId="0" xfId="3" applyNumberFormat="1" applyFont="1" applyBorder="1"/>
    <xf numFmtId="7" fontId="12" fillId="0" borderId="11" xfId="2" applyBorder="1"/>
    <xf numFmtId="7" fontId="10" fillId="0" borderId="10" xfId="2" applyFont="1" applyBorder="1"/>
    <xf numFmtId="7" fontId="9" fillId="0" borderId="0" xfId="2" applyNumberFormat="1" applyFont="1" applyBorder="1"/>
    <xf numFmtId="164" fontId="10" fillId="0" borderId="10" xfId="3" applyNumberFormat="1" applyFont="1" applyFill="1" applyBorder="1"/>
    <xf numFmtId="164" fontId="10" fillId="0" borderId="0" xfId="3" applyNumberFormat="1" applyFont="1" applyFill="1" applyBorder="1"/>
    <xf numFmtId="7" fontId="10" fillId="0" borderId="31" xfId="2" applyFont="1" applyBorder="1"/>
    <xf numFmtId="164" fontId="10" fillId="0" borderId="31" xfId="3" applyNumberFormat="1" applyFont="1" applyFill="1" applyBorder="1"/>
    <xf numFmtId="7" fontId="10" fillId="0" borderId="1" xfId="2" applyFont="1" applyBorder="1"/>
    <xf numFmtId="164" fontId="10" fillId="0" borderId="1" xfId="3" applyNumberFormat="1" applyFont="1" applyFill="1" applyBorder="1"/>
    <xf numFmtId="7" fontId="9" fillId="0" borderId="1" xfId="2" applyFont="1" applyBorder="1"/>
    <xf numFmtId="7" fontId="9" fillId="6" borderId="0" xfId="2" applyFont="1" applyFill="1"/>
    <xf numFmtId="2" fontId="10" fillId="0" borderId="11" xfId="2" applyNumberFormat="1" applyFont="1" applyFill="1" applyBorder="1" applyAlignment="1"/>
    <xf numFmtId="0" fontId="9" fillId="0" borderId="11" xfId="2" applyNumberFormat="1" applyFont="1" applyFill="1" applyBorder="1"/>
    <xf numFmtId="164" fontId="9" fillId="0" borderId="11" xfId="2" applyNumberFormat="1" applyFont="1" applyFill="1" applyBorder="1"/>
    <xf numFmtId="0" fontId="7" fillId="0" borderId="11" xfId="0" applyFont="1" applyFill="1" applyBorder="1" applyAlignment="1">
      <alignment horizontal="center"/>
    </xf>
    <xf numFmtId="164" fontId="0" fillId="0" borderId="11" xfId="0" applyNumberFormat="1" applyFill="1" applyBorder="1"/>
    <xf numFmtId="0" fontId="7" fillId="0" borderId="11" xfId="0" applyNumberFormat="1" applyFont="1" applyFill="1" applyBorder="1" applyAlignment="1">
      <alignment horizontal="center"/>
    </xf>
    <xf numFmtId="0" fontId="0" fillId="0" borderId="11" xfId="0" applyFill="1" applyBorder="1"/>
    <xf numFmtId="164" fontId="5" fillId="0" borderId="11" xfId="0" applyNumberFormat="1" applyFont="1" applyFill="1" applyBorder="1" applyAlignment="1">
      <alignment horizontal="center"/>
    </xf>
    <xf numFmtId="0" fontId="7" fillId="0" borderId="11" xfId="0" applyFont="1" applyFill="1" applyBorder="1"/>
    <xf numFmtId="164" fontId="7" fillId="0" borderId="11" xfId="0" applyNumberFormat="1" applyFont="1" applyFill="1" applyBorder="1"/>
    <xf numFmtId="164" fontId="7" fillId="0" borderId="11" xfId="0" applyNumberFormat="1" applyFont="1" applyFill="1" applyBorder="1" applyAlignment="1">
      <alignment horizontal="center"/>
    </xf>
    <xf numFmtId="0" fontId="14" fillId="0" borderId="11" xfId="0" applyFont="1" applyFill="1" applyBorder="1"/>
    <xf numFmtId="0" fontId="0" fillId="0" borderId="11" xfId="0" applyFont="1" applyFill="1" applyBorder="1"/>
    <xf numFmtId="164" fontId="5" fillId="0" borderId="11" xfId="0" applyNumberFormat="1" applyFont="1" applyFill="1" applyBorder="1"/>
    <xf numFmtId="0" fontId="5" fillId="0" borderId="11" xfId="0" applyFont="1" applyFill="1" applyBorder="1"/>
    <xf numFmtId="0" fontId="15" fillId="0" borderId="11" xfId="0" applyFont="1" applyFill="1" applyBorder="1"/>
    <xf numFmtId="164" fontId="16" fillId="0" borderId="11" xfId="0" applyNumberFormat="1" applyFont="1" applyFill="1" applyBorder="1"/>
    <xf numFmtId="0" fontId="0" fillId="0" borderId="0" xfId="0" applyFill="1"/>
    <xf numFmtId="164" fontId="14" fillId="0" borderId="11" xfId="0" applyNumberFormat="1" applyFont="1" applyFill="1" applyBorder="1"/>
    <xf numFmtId="0" fontId="17" fillId="0" borderId="11" xfId="0" applyFont="1" applyFill="1" applyBorder="1"/>
    <xf numFmtId="0" fontId="16" fillId="0" borderId="11" xfId="0" applyFont="1" applyFill="1" applyBorder="1"/>
    <xf numFmtId="0" fontId="18" fillId="0" borderId="11" xfId="0" applyFont="1" applyFill="1" applyBorder="1" applyAlignment="1">
      <alignment horizontal="center"/>
    </xf>
    <xf numFmtId="164" fontId="5" fillId="0" borderId="0" xfId="0" applyNumberFormat="1" applyFont="1" applyFill="1" applyBorder="1"/>
    <xf numFmtId="164" fontId="7" fillId="0" borderId="0" xfId="0" applyNumberFormat="1" applyFont="1" applyFill="1" applyBorder="1" applyAlignment="1">
      <alignment horizontal="center"/>
    </xf>
    <xf numFmtId="0" fontId="5" fillId="0" borderId="0" xfId="0" applyFont="1" applyFill="1" applyBorder="1"/>
    <xf numFmtId="164" fontId="7" fillId="0" borderId="33" xfId="0" applyNumberFormat="1" applyFont="1" applyFill="1" applyBorder="1" applyAlignment="1">
      <alignment horizontal="center"/>
    </xf>
    <xf numFmtId="0" fontId="0" fillId="0" borderId="11" xfId="0" applyBorder="1"/>
    <xf numFmtId="1" fontId="5" fillId="0" borderId="0" xfId="1" applyNumberFormat="1"/>
    <xf numFmtId="7" fontId="9" fillId="8" borderId="0" xfId="2" applyFont="1" applyFill="1"/>
    <xf numFmtId="7" fontId="9" fillId="6" borderId="0" xfId="2" applyFont="1" applyFill="1" applyBorder="1"/>
    <xf numFmtId="7" fontId="9" fillId="0" borderId="35" xfId="2" applyFont="1" applyFill="1" applyBorder="1"/>
    <xf numFmtId="7" fontId="10" fillId="0" borderId="15" xfId="2" applyFont="1" applyBorder="1"/>
    <xf numFmtId="7" fontId="10" fillId="0" borderId="36" xfId="2" applyFont="1" applyBorder="1"/>
    <xf numFmtId="7" fontId="10" fillId="0" borderId="37" xfId="2" applyFont="1" applyFill="1" applyBorder="1"/>
    <xf numFmtId="7" fontId="10" fillId="0" borderId="38" xfId="2" applyFont="1" applyBorder="1"/>
    <xf numFmtId="7" fontId="9" fillId="0" borderId="37" xfId="2" applyFont="1" applyBorder="1"/>
    <xf numFmtId="7" fontId="9" fillId="0" borderId="38" xfId="2" applyFont="1" applyBorder="1"/>
    <xf numFmtId="7" fontId="9" fillId="0" borderId="39" xfId="2" applyFont="1" applyBorder="1"/>
    <xf numFmtId="7" fontId="9" fillId="0" borderId="40" xfId="2" applyFont="1" applyBorder="1"/>
    <xf numFmtId="7" fontId="10" fillId="0" borderId="40" xfId="2" applyFont="1" applyBorder="1"/>
    <xf numFmtId="7" fontId="9" fillId="0" borderId="39" xfId="2" applyFont="1" applyFill="1" applyBorder="1"/>
    <xf numFmtId="7" fontId="10" fillId="0" borderId="37" xfId="2" applyFont="1" applyBorder="1"/>
    <xf numFmtId="7" fontId="10" fillId="0" borderId="41" xfId="2" applyFont="1" applyBorder="1"/>
    <xf numFmtId="7" fontId="9" fillId="0" borderId="28" xfId="2" applyFont="1" applyBorder="1"/>
    <xf numFmtId="7" fontId="9" fillId="0" borderId="24" xfId="2" applyFont="1" applyBorder="1"/>
    <xf numFmtId="7" fontId="9" fillId="0" borderId="24" xfId="2" applyNumberFormat="1" applyFont="1" applyBorder="1"/>
    <xf numFmtId="7" fontId="9" fillId="0" borderId="42" xfId="2" applyNumberFormat="1" applyFont="1" applyBorder="1"/>
    <xf numFmtId="0" fontId="10" fillId="0" borderId="0" xfId="2" applyNumberFormat="1" applyFont="1" applyBorder="1"/>
    <xf numFmtId="39" fontId="10" fillId="0" borderId="0" xfId="2" applyNumberFormat="1" applyFont="1" applyBorder="1"/>
    <xf numFmtId="7" fontId="9" fillId="0" borderId="35" xfId="2" applyFont="1" applyBorder="1"/>
    <xf numFmtId="7" fontId="9" fillId="0" borderId="38" xfId="2" applyFont="1" applyFill="1" applyBorder="1"/>
    <xf numFmtId="7" fontId="9" fillId="0" borderId="37" xfId="2" applyFont="1" applyFill="1" applyBorder="1"/>
    <xf numFmtId="7" fontId="9" fillId="0" borderId="40" xfId="2" applyFont="1" applyFill="1" applyBorder="1"/>
    <xf numFmtId="7" fontId="12" fillId="0" borderId="0" xfId="2" applyBorder="1"/>
    <xf numFmtId="7" fontId="9" fillId="0" borderId="28" xfId="2" applyFont="1" applyFill="1" applyBorder="1"/>
    <xf numFmtId="7" fontId="10" fillId="0" borderId="24" xfId="2" applyFont="1" applyBorder="1"/>
    <xf numFmtId="37" fontId="10" fillId="0" borderId="24" xfId="2" applyNumberFormat="1" applyFont="1" applyBorder="1" applyAlignment="1">
      <alignment horizontal="right"/>
    </xf>
    <xf numFmtId="2" fontId="10" fillId="0" borderId="24" xfId="2" applyNumberFormat="1" applyFont="1" applyBorder="1"/>
    <xf numFmtId="7" fontId="10" fillId="0" borderId="24" xfId="2" applyFont="1" applyFill="1" applyBorder="1"/>
    <xf numFmtId="7" fontId="9" fillId="0" borderId="42" xfId="2" applyFont="1" applyBorder="1"/>
    <xf numFmtId="7" fontId="9" fillId="7" borderId="0" xfId="2" applyFont="1" applyFill="1"/>
    <xf numFmtId="7" fontId="9" fillId="6" borderId="43" xfId="2" applyFont="1" applyFill="1" applyBorder="1"/>
    <xf numFmtId="7" fontId="9" fillId="8" borderId="33" xfId="2" applyFont="1" applyFill="1" applyBorder="1"/>
    <xf numFmtId="2" fontId="10" fillId="0" borderId="3" xfId="1" applyNumberFormat="1" applyFont="1" applyBorder="1"/>
    <xf numFmtId="0" fontId="7" fillId="0" borderId="26" xfId="1" applyFont="1" applyFill="1" applyBorder="1" applyAlignment="1">
      <alignment wrapText="1"/>
    </xf>
    <xf numFmtId="2" fontId="10" fillId="0" borderId="10" xfId="1" applyNumberFormat="1" applyFont="1" applyBorder="1"/>
    <xf numFmtId="1" fontId="10" fillId="0" borderId="11" xfId="1" applyNumberFormat="1" applyFont="1" applyBorder="1"/>
    <xf numFmtId="164" fontId="5" fillId="0" borderId="0" xfId="1" applyNumberFormat="1" applyFill="1"/>
    <xf numFmtId="164" fontId="10" fillId="0" borderId="0" xfId="1" applyNumberFormat="1" applyFont="1" applyFill="1"/>
    <xf numFmtId="164" fontId="10" fillId="6" borderId="34" xfId="1" applyNumberFormat="1" applyFont="1" applyFill="1" applyBorder="1"/>
    <xf numFmtId="0" fontId="7" fillId="0" borderId="11" xfId="1" applyFont="1" applyBorder="1" applyAlignment="1">
      <alignment horizontal="center" vertical="center" wrapText="1"/>
    </xf>
    <xf numFmtId="0" fontId="7" fillId="0" borderId="11" xfId="1" applyFont="1" applyBorder="1" applyAlignment="1">
      <alignment horizontal="center" vertical="center"/>
    </xf>
    <xf numFmtId="0" fontId="7" fillId="0" borderId="11" xfId="1" applyFont="1" applyBorder="1"/>
    <xf numFmtId="0" fontId="5" fillId="0" borderId="0" xfId="1" applyAlignment="1">
      <alignment horizontal="left" vertical="center"/>
    </xf>
    <xf numFmtId="0" fontId="1" fillId="0" borderId="0" xfId="1" applyFont="1"/>
    <xf numFmtId="3" fontId="5" fillId="0" borderId="11" xfId="1" applyNumberFormat="1" applyBorder="1"/>
    <xf numFmtId="164" fontId="5" fillId="0" borderId="11" xfId="1" applyNumberFormat="1" applyBorder="1"/>
    <xf numFmtId="164" fontId="19" fillId="0" borderId="11" xfId="0" applyNumberFormat="1" applyFont="1" applyFill="1" applyBorder="1"/>
    <xf numFmtId="0" fontId="7" fillId="2" borderId="0" xfId="6" applyFont="1" applyFill="1"/>
    <xf numFmtId="0" fontId="5" fillId="0" borderId="0" xfId="6" applyFont="1"/>
    <xf numFmtId="0" fontId="5" fillId="0" borderId="0" xfId="6"/>
    <xf numFmtId="0" fontId="7" fillId="2" borderId="0" xfId="6" applyFont="1" applyFill="1" applyAlignment="1">
      <alignment horizontal="center"/>
    </xf>
    <xf numFmtId="0" fontId="7" fillId="2" borderId="0" xfId="6" applyFont="1" applyFill="1" applyAlignment="1"/>
    <xf numFmtId="0" fontId="7" fillId="2" borderId="0" xfId="6" applyFont="1" applyFill="1" applyAlignment="1">
      <alignment horizontal="left"/>
    </xf>
    <xf numFmtId="0" fontId="7" fillId="9" borderId="0" xfId="6" applyFont="1" applyFill="1"/>
    <xf numFmtId="0" fontId="7" fillId="1" borderId="0" xfId="6" applyFont="1" applyFill="1" applyAlignment="1">
      <alignment horizontal="center"/>
    </xf>
    <xf numFmtId="0" fontId="7" fillId="0" borderId="0" xfId="6" applyFont="1" applyFill="1"/>
    <xf numFmtId="0" fontId="7" fillId="0" borderId="0" xfId="6" applyFont="1" applyFill="1" applyAlignment="1">
      <alignment horizontal="center"/>
    </xf>
    <xf numFmtId="0" fontId="7" fillId="0" borderId="0" xfId="6" applyFont="1"/>
    <xf numFmtId="164" fontId="5" fillId="0" borderId="0" xfId="6" applyNumberFormat="1" applyFont="1"/>
    <xf numFmtId="0" fontId="7" fillId="9" borderId="0" xfId="6" applyFont="1" applyFill="1" applyAlignment="1">
      <alignment horizontal="center"/>
    </xf>
    <xf numFmtId="164" fontId="7" fillId="1" borderId="0" xfId="6" applyNumberFormat="1" applyFont="1" applyFill="1"/>
    <xf numFmtId="164" fontId="7" fillId="0" borderId="0" xfId="6" applyNumberFormat="1" applyFont="1" applyFill="1"/>
    <xf numFmtId="0" fontId="5" fillId="0" borderId="0" xfId="6" applyFont="1" applyAlignment="1">
      <alignment horizontal="left" indent="1"/>
    </xf>
    <xf numFmtId="0" fontId="5" fillId="2" borderId="0" xfId="6" applyNumberFormat="1" applyFont="1" applyFill="1"/>
    <xf numFmtId="0" fontId="5" fillId="0" borderId="0" xfId="6" applyFont="1" applyFill="1"/>
    <xf numFmtId="0" fontId="1" fillId="0" borderId="0" xfId="0" applyFont="1" applyFill="1"/>
    <xf numFmtId="164" fontId="4" fillId="3" borderId="0" xfId="0" applyNumberFormat="1" applyFont="1" applyFill="1" applyBorder="1"/>
    <xf numFmtId="0" fontId="4" fillId="2" borderId="0" xfId="0" applyNumberFormat="1" applyFont="1" applyFill="1"/>
    <xf numFmtId="164" fontId="5" fillId="0" borderId="0" xfId="6" applyNumberFormat="1" applyFont="1" applyFill="1"/>
    <xf numFmtId="0" fontId="20" fillId="0" borderId="0" xfId="0" applyFont="1"/>
    <xf numFmtId="0" fontId="21" fillId="6" borderId="0" xfId="0" applyFont="1" applyFill="1"/>
    <xf numFmtId="0" fontId="22" fillId="0" borderId="0" xfId="0" applyFont="1" applyFill="1"/>
    <xf numFmtId="0" fontId="7" fillId="9" borderId="11" xfId="6" applyFont="1" applyFill="1" applyBorder="1"/>
    <xf numFmtId="0" fontId="7" fillId="1" borderId="11" xfId="6" quotePrefix="1" applyFont="1" applyFill="1" applyBorder="1" applyAlignment="1">
      <alignment horizontal="center"/>
    </xf>
    <xf numFmtId="0" fontId="7" fillId="1" borderId="11" xfId="6" applyFont="1" applyFill="1" applyBorder="1" applyAlignment="1">
      <alignment horizontal="center"/>
    </xf>
    <xf numFmtId="0" fontId="7" fillId="0" borderId="11" xfId="6" applyFont="1" applyFill="1" applyBorder="1"/>
    <xf numFmtId="0" fontId="7" fillId="0" borderId="11" xfId="6" applyFont="1" applyFill="1" applyBorder="1" applyAlignment="1">
      <alignment horizontal="center"/>
    </xf>
    <xf numFmtId="0" fontId="7" fillId="0" borderId="11" xfId="6" applyFont="1" applyBorder="1"/>
    <xf numFmtId="0" fontId="5" fillId="0" borderId="11" xfId="6" applyFont="1" applyBorder="1"/>
    <xf numFmtId="164" fontId="5" fillId="0" borderId="11" xfId="6" applyNumberFormat="1" applyFont="1" applyBorder="1"/>
    <xf numFmtId="0" fontId="7" fillId="9" borderId="11" xfId="6" applyFont="1" applyFill="1" applyBorder="1" applyAlignment="1">
      <alignment horizontal="center"/>
    </xf>
    <xf numFmtId="164" fontId="7" fillId="1" borderId="11" xfId="6" applyNumberFormat="1" applyFont="1" applyFill="1" applyBorder="1"/>
    <xf numFmtId="164" fontId="7" fillId="0" borderId="11" xfId="6" applyNumberFormat="1" applyFont="1" applyFill="1" applyBorder="1"/>
    <xf numFmtId="0" fontId="7" fillId="0" borderId="11" xfId="6" applyFont="1" applyBorder="1" applyAlignment="1">
      <alignment horizontal="left"/>
    </xf>
    <xf numFmtId="0" fontId="5" fillId="0" borderId="11" xfId="6" applyFont="1" applyBorder="1" applyAlignment="1">
      <alignment horizontal="left" indent="1"/>
    </xf>
    <xf numFmtId="0" fontId="7" fillId="2" borderId="11" xfId="6" applyFont="1" applyFill="1" applyBorder="1"/>
    <xf numFmtId="0" fontId="5" fillId="2" borderId="11" xfId="6" applyNumberFormat="1" applyFont="1" applyFill="1" applyBorder="1"/>
    <xf numFmtId="0" fontId="21" fillId="0" borderId="0" xfId="0" applyFont="1" applyFill="1"/>
    <xf numFmtId="17" fontId="1" fillId="1" borderId="0" xfId="0" applyNumberFormat="1" applyFont="1" applyFill="1" applyAlignment="1">
      <alignment horizontal="center"/>
    </xf>
    <xf numFmtId="17" fontId="7" fillId="1" borderId="0" xfId="6" applyNumberFormat="1" applyFont="1" applyFill="1" applyAlignment="1">
      <alignment horizontal="center"/>
    </xf>
    <xf numFmtId="0" fontId="14" fillId="0" borderId="10" xfId="0" applyFont="1" applyFill="1" applyBorder="1"/>
    <xf numFmtId="164" fontId="5" fillId="0" borderId="10" xfId="0" applyNumberFormat="1" applyFont="1" applyFill="1" applyBorder="1"/>
    <xf numFmtId="164" fontId="5" fillId="0" borderId="12" xfId="0" applyNumberFormat="1" applyFont="1" applyFill="1" applyBorder="1"/>
    <xf numFmtId="164" fontId="7" fillId="0" borderId="12" xfId="0" applyNumberFormat="1" applyFont="1" applyFill="1" applyBorder="1" applyAlignment="1">
      <alignment horizontal="center"/>
    </xf>
    <xf numFmtId="0" fontId="14" fillId="0" borderId="31" xfId="0" applyFont="1" applyFill="1" applyBorder="1"/>
    <xf numFmtId="164" fontId="5" fillId="0" borderId="31" xfId="0" applyNumberFormat="1" applyFont="1" applyFill="1" applyBorder="1"/>
    <xf numFmtId="164" fontId="5" fillId="0" borderId="32" xfId="0" applyNumberFormat="1" applyFont="1" applyFill="1" applyBorder="1"/>
    <xf numFmtId="0" fontId="11" fillId="0" borderId="43" xfId="0" applyFont="1" applyFill="1" applyBorder="1"/>
    <xf numFmtId="0" fontId="7" fillId="0" borderId="43" xfId="0" applyFont="1" applyFill="1" applyBorder="1"/>
    <xf numFmtId="0" fontId="5" fillId="0" borderId="12" xfId="1" applyBorder="1"/>
    <xf numFmtId="164" fontId="5" fillId="0" borderId="12" xfId="1" applyNumberFormat="1" applyBorder="1"/>
    <xf numFmtId="0" fontId="0" fillId="0" borderId="12" xfId="0" applyBorder="1"/>
    <xf numFmtId="0" fontId="11" fillId="0" borderId="43" xfId="0" applyFont="1" applyFill="1" applyBorder="1" applyAlignment="1">
      <alignment horizontal="left"/>
    </xf>
    <xf numFmtId="164" fontId="7" fillId="0" borderId="32" xfId="0" applyNumberFormat="1" applyFont="1" applyFill="1" applyBorder="1" applyAlignment="1">
      <alignment horizontal="center"/>
    </xf>
    <xf numFmtId="164" fontId="11" fillId="0" borderId="33" xfId="0" applyNumberFormat="1" applyFont="1" applyBorder="1"/>
    <xf numFmtId="0" fontId="5" fillId="6" borderId="0" xfId="6" applyFont="1" applyFill="1"/>
    <xf numFmtId="0" fontId="4" fillId="0" borderId="0" xfId="6" applyFont="1"/>
    <xf numFmtId="0" fontId="5" fillId="0" borderId="12" xfId="0" applyFont="1" applyFill="1" applyBorder="1"/>
    <xf numFmtId="0" fontId="7" fillId="0" borderId="0" xfId="1" applyFont="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9" fillId="0" borderId="9" xfId="1" applyFont="1" applyBorder="1" applyAlignment="1">
      <alignment horizontal="center" vertical="center" wrapText="1"/>
    </xf>
    <xf numFmtId="0" fontId="9" fillId="0" borderId="7" xfId="1" applyFont="1" applyBorder="1" applyAlignment="1">
      <alignment horizontal="center"/>
    </xf>
    <xf numFmtId="0" fontId="9" fillId="0" borderId="25" xfId="1" applyFont="1" applyBorder="1" applyAlignment="1">
      <alignment horizontal="center" vertical="center" wrapText="1"/>
    </xf>
    <xf numFmtId="0" fontId="9" fillId="0" borderId="28" xfId="1" applyFont="1" applyBorder="1" applyAlignment="1"/>
    <xf numFmtId="0" fontId="9" fillId="0" borderId="21" xfId="1" applyFont="1" applyBorder="1" applyAlignment="1">
      <alignment horizontal="left" vertical="center" wrapText="1"/>
    </xf>
    <xf numFmtId="0" fontId="9" fillId="0" borderId="24" xfId="1" applyFont="1" applyBorder="1" applyAlignment="1">
      <alignment horizontal="left"/>
    </xf>
    <xf numFmtId="0" fontId="9" fillId="0" borderId="21" xfId="1" applyFont="1" applyBorder="1" applyAlignment="1">
      <alignment horizontal="center" vertical="center" wrapText="1"/>
    </xf>
    <xf numFmtId="0" fontId="9" fillId="0" borderId="24" xfId="1" applyFont="1" applyBorder="1" applyAlignment="1"/>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2" fontId="5" fillId="5" borderId="11" xfId="1" applyNumberFormat="1" applyFill="1" applyBorder="1" applyAlignment="1">
      <alignment horizontal="center"/>
    </xf>
    <xf numFmtId="2" fontId="5" fillId="5" borderId="10" xfId="1" applyNumberFormat="1" applyFill="1" applyBorder="1" applyAlignment="1">
      <alignment horizontal="center"/>
    </xf>
    <xf numFmtId="2" fontId="10" fillId="6" borderId="11" xfId="1" applyNumberFormat="1" applyFont="1" applyFill="1" applyBorder="1" applyAlignment="1">
      <alignment horizontal="center"/>
    </xf>
    <xf numFmtId="164" fontId="5" fillId="0" borderId="0" xfId="1" applyNumberFormat="1" applyBorder="1" applyAlignment="1">
      <alignment horizontal="center"/>
    </xf>
    <xf numFmtId="164" fontId="5" fillId="0" borderId="15" xfId="1" applyNumberFormat="1" applyBorder="1" applyAlignment="1">
      <alignment horizontal="center"/>
    </xf>
    <xf numFmtId="0" fontId="5" fillId="0" borderId="15" xfId="1" applyBorder="1" applyAlignment="1">
      <alignment horizontal="center"/>
    </xf>
    <xf numFmtId="0" fontId="5" fillId="0" borderId="0" xfId="1" applyBorder="1" applyAlignment="1">
      <alignment horizontal="center"/>
    </xf>
    <xf numFmtId="0" fontId="5" fillId="0" borderId="0" xfId="1" applyFont="1" applyBorder="1" applyAlignment="1">
      <alignment horizontal="center"/>
    </xf>
    <xf numFmtId="0" fontId="1" fillId="0" borderId="0" xfId="0" applyFont="1" applyAlignment="1">
      <alignment horizontal="center"/>
    </xf>
    <xf numFmtId="0" fontId="3" fillId="0" borderId="0" xfId="0" applyFont="1" applyAlignment="1">
      <alignment horizontal="left" wrapText="1"/>
    </xf>
    <xf numFmtId="0" fontId="7" fillId="0" borderId="0" xfId="1" applyFont="1" applyAlignment="1">
      <alignment horizontal="left" vertical="top" wrapText="1"/>
    </xf>
    <xf numFmtId="0" fontId="5" fillId="0" borderId="0" xfId="1" applyAlignment="1">
      <alignment horizontal="left" vertical="top" wrapText="1"/>
    </xf>
    <xf numFmtId="0" fontId="7" fillId="2" borderId="0" xfId="6" applyFont="1" applyFill="1" applyAlignment="1">
      <alignment horizontal="center"/>
    </xf>
  </cellXfs>
  <cellStyles count="7">
    <cellStyle name="Normal" xfId="0" builtinId="0"/>
    <cellStyle name="Normal 2" xfId="1"/>
    <cellStyle name="Normal 2 2" xfId="4"/>
    <cellStyle name="Normal 3" xfId="3"/>
    <cellStyle name="Normal 4" xfId="5"/>
    <cellStyle name="Normal 5" xfId="6"/>
    <cellStyle name="Normal_2003 Salary"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tabSelected="1" zoomScaleNormal="100" workbookViewId="0">
      <pane xSplit="3" ySplit="9" topLeftCell="G10" activePane="bottomRight" state="frozen"/>
      <selection pane="topRight" activeCell="D1" sqref="D1"/>
      <selection pane="bottomLeft" activeCell="A10" sqref="A10"/>
      <selection pane="bottomRight" activeCell="P67" sqref="P67"/>
    </sheetView>
  </sheetViews>
  <sheetFormatPr defaultColWidth="8.85546875" defaultRowHeight="12.75" x14ac:dyDescent="0.2"/>
  <cols>
    <col min="1" max="1" width="20.85546875" style="56" customWidth="1"/>
    <col min="2" max="2" width="6.28515625" style="56" customWidth="1"/>
    <col min="3" max="3" width="2.5703125" style="56" customWidth="1"/>
    <col min="4" max="5" width="2.42578125" style="56" customWidth="1"/>
    <col min="6" max="6" width="1.7109375" style="56" customWidth="1"/>
    <col min="7" max="7" width="1.85546875" style="56" customWidth="1"/>
    <col min="8" max="8" width="5.140625" style="56" customWidth="1"/>
    <col min="9" max="9" width="6.28515625" style="56" customWidth="1"/>
    <col min="10" max="10" width="7.140625" style="56" customWidth="1"/>
    <col min="11" max="11" width="11.140625" style="56" customWidth="1"/>
    <col min="12" max="12" width="2.140625" style="56" customWidth="1"/>
    <col min="13" max="13" width="16.140625" style="56" customWidth="1"/>
    <col min="14" max="15" width="11.28515625" style="56" customWidth="1"/>
    <col min="16" max="16" width="11.7109375" style="56" customWidth="1"/>
    <col min="17" max="18" width="12.140625" style="56" customWidth="1"/>
    <col min="19" max="19" width="11.85546875" style="56" customWidth="1"/>
    <col min="20" max="23" width="11.28515625" style="56" customWidth="1"/>
    <col min="24" max="24" width="12.7109375" style="56" bestFit="1" customWidth="1"/>
    <col min="25" max="25" width="12.7109375" style="56" customWidth="1"/>
    <col min="26" max="26" width="14.28515625" style="56" customWidth="1"/>
    <col min="27" max="27" width="11.5703125" style="56" customWidth="1"/>
    <col min="28" max="28" width="11.7109375" style="56" customWidth="1"/>
    <col min="29" max="29" width="12.85546875" style="56" customWidth="1"/>
    <col min="30" max="30" width="15.140625" style="56" customWidth="1"/>
    <col min="31" max="31" width="5.7109375" style="56" customWidth="1"/>
    <col min="32" max="32" width="11.85546875" style="56" customWidth="1"/>
    <col min="33" max="33" width="9.5703125" style="56" bestFit="1" customWidth="1"/>
    <col min="34" max="34" width="8.85546875" style="56"/>
    <col min="35" max="35" width="10.7109375" style="56" bestFit="1" customWidth="1"/>
    <col min="36" max="36" width="11.7109375" style="56" customWidth="1"/>
    <col min="37" max="38" width="12.7109375" style="56" bestFit="1" customWidth="1"/>
    <col min="39" max="16384" width="8.85546875" style="56"/>
  </cols>
  <sheetData>
    <row r="1" spans="1:37" ht="22.9" customHeight="1" x14ac:dyDescent="0.25">
      <c r="P1" s="57" t="s">
        <v>145</v>
      </c>
      <c r="Q1" s="57"/>
      <c r="R1" s="57"/>
      <c r="S1" s="57"/>
      <c r="T1" s="57"/>
      <c r="U1" s="57"/>
      <c r="V1" s="57"/>
      <c r="W1" s="57"/>
      <c r="X1" s="57"/>
      <c r="Y1" s="57"/>
      <c r="Z1" s="57"/>
      <c r="AA1" s="57"/>
      <c r="AB1" s="57"/>
      <c r="AC1" s="57"/>
    </row>
    <row r="2" spans="1:37" ht="27.6" customHeight="1" x14ac:dyDescent="0.2">
      <c r="M2" s="102"/>
      <c r="P2" s="58" t="s">
        <v>146</v>
      </c>
      <c r="Q2" s="58" t="s">
        <v>147</v>
      </c>
      <c r="R2" s="58"/>
      <c r="S2" s="58"/>
      <c r="T2" s="58"/>
      <c r="U2" s="58"/>
      <c r="V2" s="58"/>
      <c r="W2" s="58"/>
      <c r="X2" s="58" t="s">
        <v>18</v>
      </c>
      <c r="Y2" s="58">
        <v>1101</v>
      </c>
      <c r="Z2" s="58">
        <v>1102</v>
      </c>
      <c r="AA2" s="58">
        <v>1104</v>
      </c>
      <c r="AB2" s="58">
        <v>1105</v>
      </c>
      <c r="AC2" s="58">
        <v>1106</v>
      </c>
      <c r="AE2" s="58">
        <v>1207</v>
      </c>
      <c r="AF2" s="58">
        <v>1205</v>
      </c>
      <c r="AG2" s="390">
        <v>1201</v>
      </c>
      <c r="AH2" s="390"/>
      <c r="AI2" s="58">
        <v>1202</v>
      </c>
      <c r="AJ2" s="58">
        <v>1204</v>
      </c>
    </row>
    <row r="4" spans="1:37" x14ac:dyDescent="0.2">
      <c r="D4" s="59"/>
      <c r="N4" s="60"/>
      <c r="O4" s="60"/>
    </row>
    <row r="5" spans="1:37" x14ac:dyDescent="0.2">
      <c r="D5" s="59"/>
      <c r="M5" s="206"/>
      <c r="N5" s="60"/>
      <c r="O5" s="60"/>
      <c r="P5" s="144"/>
      <c r="Q5" s="144"/>
      <c r="R5" s="144"/>
      <c r="S5" s="144"/>
      <c r="X5" s="119"/>
      <c r="Y5" s="122" t="s">
        <v>148</v>
      </c>
      <c r="Z5" s="122" t="s">
        <v>148</v>
      </c>
      <c r="AA5" s="124" t="s">
        <v>149</v>
      </c>
      <c r="AB5" s="124" t="s">
        <v>149</v>
      </c>
      <c r="AC5" s="124" t="s">
        <v>158</v>
      </c>
      <c r="AD5" s="122" t="s">
        <v>148</v>
      </c>
      <c r="AE5" s="124"/>
      <c r="AF5" s="122" t="s">
        <v>150</v>
      </c>
      <c r="AG5" s="391" t="s">
        <v>151</v>
      </c>
      <c r="AH5" s="392"/>
      <c r="AI5" s="58"/>
      <c r="AJ5" s="58"/>
      <c r="AK5" s="119"/>
    </row>
    <row r="6" spans="1:37" x14ac:dyDescent="0.2">
      <c r="D6" s="59"/>
      <c r="N6" s="60"/>
      <c r="O6" s="60"/>
      <c r="P6" s="144"/>
      <c r="Q6" s="144"/>
      <c r="R6" s="144"/>
      <c r="S6" s="144"/>
      <c r="W6" s="116"/>
      <c r="X6" s="114">
        <v>2019</v>
      </c>
      <c r="Y6" s="114"/>
      <c r="Z6" s="114"/>
      <c r="AA6" s="125"/>
      <c r="AB6" s="125"/>
      <c r="AC6" s="125" t="s">
        <v>188</v>
      </c>
      <c r="AD6" s="114" t="s">
        <v>149</v>
      </c>
      <c r="AE6" s="125"/>
      <c r="AF6" s="114" t="s">
        <v>152</v>
      </c>
      <c r="AG6" s="131">
        <v>0.24</v>
      </c>
      <c r="AH6" s="132" t="s">
        <v>153</v>
      </c>
      <c r="AI6" s="58"/>
      <c r="AJ6" s="58"/>
      <c r="AK6" s="113"/>
    </row>
    <row r="7" spans="1:37" ht="13.5" customHeight="1" thickBot="1" x14ac:dyDescent="0.25">
      <c r="D7" s="59"/>
      <c r="L7" s="58"/>
      <c r="N7" s="60"/>
      <c r="O7" s="60"/>
      <c r="P7" s="145"/>
      <c r="Q7" s="145"/>
      <c r="R7" s="145"/>
      <c r="S7" s="145"/>
      <c r="T7" s="58"/>
      <c r="U7" s="58"/>
      <c r="V7" s="58"/>
      <c r="W7" s="118" t="s">
        <v>595</v>
      </c>
      <c r="X7" s="114" t="s">
        <v>155</v>
      </c>
      <c r="Y7" s="114" t="s">
        <v>156</v>
      </c>
      <c r="Z7" s="114" t="s">
        <v>157</v>
      </c>
      <c r="AA7" s="125" t="s">
        <v>275</v>
      </c>
      <c r="AB7" s="125" t="s">
        <v>157</v>
      </c>
      <c r="AC7" s="125"/>
      <c r="AD7" s="128" t="s">
        <v>158</v>
      </c>
      <c r="AE7" s="125"/>
      <c r="AF7" s="114" t="s">
        <v>159</v>
      </c>
      <c r="AG7" s="133">
        <v>0.19500000000000001</v>
      </c>
      <c r="AH7" s="132" t="s">
        <v>160</v>
      </c>
      <c r="AI7" s="124" t="s">
        <v>161</v>
      </c>
      <c r="AJ7" s="138" t="s">
        <v>162</v>
      </c>
      <c r="AK7" s="113" t="s">
        <v>155</v>
      </c>
    </row>
    <row r="8" spans="1:37" ht="31.15" customHeight="1" x14ac:dyDescent="0.25">
      <c r="A8" s="393" t="s">
        <v>163</v>
      </c>
      <c r="B8" s="394"/>
      <c r="C8" s="395" t="s">
        <v>164</v>
      </c>
      <c r="D8" s="397" t="s">
        <v>165</v>
      </c>
      <c r="E8" s="399" t="s">
        <v>166</v>
      </c>
      <c r="F8" s="149" t="s">
        <v>167</v>
      </c>
      <c r="G8" s="149" t="s">
        <v>168</v>
      </c>
      <c r="H8" s="149" t="s">
        <v>169</v>
      </c>
      <c r="I8" s="401" t="s">
        <v>170</v>
      </c>
      <c r="J8" s="403" t="s">
        <v>171</v>
      </c>
      <c r="K8" s="109">
        <v>2018</v>
      </c>
      <c r="L8" s="150" t="s">
        <v>280</v>
      </c>
      <c r="M8" s="109">
        <v>2018</v>
      </c>
      <c r="N8" s="151" t="s">
        <v>172</v>
      </c>
      <c r="O8" s="152" t="s">
        <v>270</v>
      </c>
      <c r="P8" s="153" t="s">
        <v>173</v>
      </c>
      <c r="Q8" s="154" t="s">
        <v>272</v>
      </c>
      <c r="R8" s="155" t="s">
        <v>154</v>
      </c>
      <c r="S8" s="156" t="s">
        <v>271</v>
      </c>
      <c r="T8" s="315" t="s">
        <v>273</v>
      </c>
      <c r="U8" s="157" t="s">
        <v>274</v>
      </c>
      <c r="V8" s="158" t="s">
        <v>171</v>
      </c>
      <c r="W8" s="112" t="s">
        <v>596</v>
      </c>
      <c r="X8" s="114" t="s">
        <v>148</v>
      </c>
      <c r="Y8" s="120" t="s">
        <v>174</v>
      </c>
      <c r="Z8" s="120"/>
      <c r="AA8" s="126"/>
      <c r="AB8" s="126"/>
      <c r="AC8" s="127"/>
      <c r="AD8" s="114" t="s">
        <v>175</v>
      </c>
      <c r="AE8" s="125" t="s">
        <v>176</v>
      </c>
      <c r="AF8" s="129">
        <v>31503</v>
      </c>
      <c r="AG8" s="134">
        <v>0.14000000000000001</v>
      </c>
      <c r="AH8" s="132" t="s">
        <v>177</v>
      </c>
      <c r="AI8" s="125" t="s">
        <v>178</v>
      </c>
      <c r="AJ8" s="139" t="s">
        <v>179</v>
      </c>
      <c r="AK8" s="113" t="s">
        <v>180</v>
      </c>
    </row>
    <row r="9" spans="1:37" ht="15.75" thickBot="1" x14ac:dyDescent="0.3">
      <c r="A9" s="75" t="s">
        <v>181</v>
      </c>
      <c r="B9" s="103" t="s">
        <v>182</v>
      </c>
      <c r="C9" s="396"/>
      <c r="D9" s="398"/>
      <c r="E9" s="400"/>
      <c r="F9" s="159" t="s">
        <v>183</v>
      </c>
      <c r="G9" s="160" t="s">
        <v>184</v>
      </c>
      <c r="H9" s="160" t="s">
        <v>185</v>
      </c>
      <c r="I9" s="402"/>
      <c r="J9" s="404"/>
      <c r="K9" s="110" t="s">
        <v>186</v>
      </c>
      <c r="L9" s="110" t="s">
        <v>184</v>
      </c>
      <c r="M9" s="110" t="s">
        <v>187</v>
      </c>
      <c r="N9" s="111" t="s">
        <v>18</v>
      </c>
      <c r="O9" s="111"/>
      <c r="P9" s="161">
        <v>1.125E-2</v>
      </c>
      <c r="Q9" s="161">
        <v>1.125E-2</v>
      </c>
      <c r="R9" s="162"/>
      <c r="S9" s="163"/>
      <c r="T9" s="164"/>
      <c r="U9" s="165"/>
      <c r="V9" s="166"/>
      <c r="W9" s="61"/>
      <c r="X9" s="123"/>
      <c r="Y9" s="121"/>
      <c r="Z9" s="121"/>
      <c r="AA9" s="115"/>
      <c r="AB9" s="115"/>
      <c r="AC9" s="115"/>
      <c r="AD9" s="123" t="s">
        <v>189</v>
      </c>
      <c r="AE9" s="115"/>
      <c r="AF9" s="130">
        <v>1.4500000000000001E-2</v>
      </c>
      <c r="AG9" s="135">
        <v>0.24</v>
      </c>
      <c r="AH9" s="136" t="s">
        <v>190</v>
      </c>
      <c r="AI9" s="137">
        <v>1.5975E-2</v>
      </c>
      <c r="AJ9" s="117" t="s">
        <v>191</v>
      </c>
      <c r="AK9" s="121" t="s">
        <v>192</v>
      </c>
    </row>
    <row r="10" spans="1:37" ht="14.25" x14ac:dyDescent="0.2">
      <c r="A10" s="62" t="s">
        <v>193</v>
      </c>
      <c r="B10" s="62" t="s">
        <v>194</v>
      </c>
      <c r="C10" s="76" t="s">
        <v>195</v>
      </c>
      <c r="D10" s="77" t="s">
        <v>196</v>
      </c>
      <c r="E10" s="104">
        <v>36024</v>
      </c>
      <c r="F10" s="105"/>
      <c r="G10" s="106">
        <v>40928</v>
      </c>
      <c r="H10" s="105"/>
      <c r="I10" s="78">
        <v>9</v>
      </c>
      <c r="J10" s="78" t="s">
        <v>197</v>
      </c>
      <c r="K10" s="79">
        <v>4097.25</v>
      </c>
      <c r="L10" s="78"/>
      <c r="M10" s="80">
        <f>SUM(K10*26)</f>
        <v>106528.5</v>
      </c>
      <c r="N10" s="140">
        <v>600</v>
      </c>
      <c r="O10" s="140">
        <v>0</v>
      </c>
      <c r="P10" s="147">
        <f>+M10*$P$9</f>
        <v>1198.4456250000001</v>
      </c>
      <c r="Q10" s="147">
        <f>+M10*$Q$9</f>
        <v>1198.4456250000001</v>
      </c>
      <c r="R10" s="187"/>
      <c r="S10" s="140">
        <v>0</v>
      </c>
      <c r="T10" s="188">
        <v>2624</v>
      </c>
      <c r="U10" s="108"/>
      <c r="V10" s="108"/>
      <c r="W10" s="168"/>
      <c r="X10" s="148">
        <f>SUM(M10:W10)</f>
        <v>112149.39124999999</v>
      </c>
      <c r="Y10" s="148"/>
      <c r="Z10" s="148">
        <f>X10</f>
        <v>112149.39124999999</v>
      </c>
      <c r="AA10" s="85">
        <v>0</v>
      </c>
      <c r="AB10" s="85">
        <v>0</v>
      </c>
      <c r="AC10" s="85">
        <v>0</v>
      </c>
      <c r="AD10" s="148">
        <f>+X10+AA10+AB10+AC10</f>
        <v>112149.39124999999</v>
      </c>
      <c r="AE10" s="85"/>
      <c r="AF10" s="84">
        <f>+AD10*$AF$9</f>
        <v>1626.1661731249999</v>
      </c>
      <c r="AG10" s="405">
        <f>(+AD10-AC10)*$AG$7</f>
        <v>21869.131293749997</v>
      </c>
      <c r="AH10" s="405"/>
      <c r="AI10" s="85">
        <f>+AD10*$AI$9</f>
        <v>1791.5865252187498</v>
      </c>
      <c r="AJ10" s="85">
        <v>12600</v>
      </c>
      <c r="AK10" s="84">
        <f>SUM(AD10:AJ10)</f>
        <v>150036.27524209372</v>
      </c>
    </row>
    <row r="11" spans="1:37" ht="14.25" x14ac:dyDescent="0.2">
      <c r="A11" s="86"/>
      <c r="B11" s="87"/>
      <c r="C11" s="88"/>
      <c r="D11" s="89"/>
      <c r="E11" s="90"/>
      <c r="F11" s="91"/>
      <c r="G11" s="92"/>
      <c r="H11" s="91"/>
      <c r="I11" s="93"/>
      <c r="J11" s="94"/>
      <c r="K11" s="95"/>
      <c r="L11" s="96"/>
      <c r="M11" s="97"/>
      <c r="N11" s="143"/>
      <c r="O11" s="143"/>
      <c r="P11" s="148"/>
      <c r="Q11" s="148"/>
      <c r="R11" s="167"/>
      <c r="S11" s="143"/>
      <c r="T11" s="169"/>
      <c r="U11" s="85"/>
      <c r="V11" s="85"/>
      <c r="W11" s="168"/>
      <c r="X11" s="148"/>
      <c r="Y11" s="148"/>
      <c r="Z11" s="148"/>
      <c r="AA11" s="85"/>
      <c r="AB11" s="85"/>
      <c r="AC11" s="85"/>
      <c r="AD11" s="148"/>
      <c r="AE11" s="85"/>
      <c r="AF11" s="84"/>
      <c r="AG11" s="142"/>
      <c r="AH11" s="142"/>
      <c r="AI11" s="85"/>
      <c r="AJ11" s="85"/>
      <c r="AK11" s="84"/>
    </row>
    <row r="12" spans="1:37" ht="14.25" x14ac:dyDescent="0.2">
      <c r="A12" s="62" t="s">
        <v>198</v>
      </c>
      <c r="B12" s="62" t="s">
        <v>199</v>
      </c>
      <c r="C12" s="62" t="s">
        <v>12</v>
      </c>
      <c r="D12" s="63" t="s">
        <v>196</v>
      </c>
      <c r="E12" s="81">
        <v>32511</v>
      </c>
      <c r="F12" s="82"/>
      <c r="G12" s="99">
        <v>42053</v>
      </c>
      <c r="H12" s="82"/>
      <c r="I12" s="67">
        <v>7</v>
      </c>
      <c r="J12" s="67">
        <v>1</v>
      </c>
      <c r="K12" s="65">
        <v>45.6</v>
      </c>
      <c r="L12" s="64"/>
      <c r="M12" s="66">
        <f t="shared" ref="M12:M50" si="0">SUM(K12*2080)</f>
        <v>94848</v>
      </c>
      <c r="N12" s="141">
        <v>850</v>
      </c>
      <c r="O12" s="141">
        <v>250</v>
      </c>
      <c r="P12" s="148">
        <f t="shared" ref="P12:P54" si="1">+M12*$P$9</f>
        <v>1067.04</v>
      </c>
      <c r="Q12" s="148">
        <f t="shared" ref="Q12:Q54" si="2">+M12*$Q$9</f>
        <v>1067.04</v>
      </c>
      <c r="R12" s="167"/>
      <c r="S12" s="141">
        <v>0</v>
      </c>
      <c r="T12" s="169">
        <v>1204</v>
      </c>
      <c r="U12" s="146"/>
      <c r="V12" s="85"/>
      <c r="W12" s="168">
        <v>10411</v>
      </c>
      <c r="X12" s="148">
        <f>SUM(M12:W12)</f>
        <v>109697.07999999999</v>
      </c>
      <c r="Y12" s="148"/>
      <c r="Z12" s="148">
        <f>X12</f>
        <v>109697.07999999999</v>
      </c>
      <c r="AA12" s="85"/>
      <c r="AB12" s="85">
        <v>3920</v>
      </c>
      <c r="AC12" s="85">
        <v>0</v>
      </c>
      <c r="AD12" s="148">
        <f>+X12+AA12+AB12+AC12</f>
        <v>113617.07999999999</v>
      </c>
      <c r="AE12" s="85"/>
      <c r="AF12" s="84">
        <f t="shared" ref="AF12:AF54" si="3">+AD12*$AF$9</f>
        <v>1647.4476599999998</v>
      </c>
      <c r="AG12" s="405">
        <f t="shared" ref="AG12:AG40" si="4">(+AD12-AC12)*$AG$7</f>
        <v>22155.330599999998</v>
      </c>
      <c r="AH12" s="405"/>
      <c r="AI12" s="85">
        <f t="shared" ref="AI12:AI54" si="5">+AD12*$AI$9</f>
        <v>1815.0328529999997</v>
      </c>
      <c r="AJ12" s="85">
        <v>12600</v>
      </c>
      <c r="AK12" s="84">
        <f t="shared" ref="AK12:AK54" si="6">SUM(AD12:AJ12)</f>
        <v>151834.89111299999</v>
      </c>
    </row>
    <row r="13" spans="1:37" ht="14.25" x14ac:dyDescent="0.2">
      <c r="A13" s="62" t="s">
        <v>210</v>
      </c>
      <c r="B13" s="62" t="s">
        <v>211</v>
      </c>
      <c r="C13" s="62" t="s">
        <v>12</v>
      </c>
      <c r="D13" s="63" t="s">
        <v>196</v>
      </c>
      <c r="E13" s="81">
        <v>38173</v>
      </c>
      <c r="F13" s="82"/>
      <c r="G13" s="83">
        <v>42905</v>
      </c>
      <c r="H13" s="82"/>
      <c r="I13" s="67">
        <v>7</v>
      </c>
      <c r="J13" s="67">
        <v>1</v>
      </c>
      <c r="K13" s="65">
        <v>45.6</v>
      </c>
      <c r="L13" s="64"/>
      <c r="M13" s="66">
        <f>SUM(K13*2080)</f>
        <v>94848</v>
      </c>
      <c r="N13" s="100">
        <v>470</v>
      </c>
      <c r="O13" s="100">
        <v>250</v>
      </c>
      <c r="P13" s="148">
        <f>+M13*$P$9</f>
        <v>1067.04</v>
      </c>
      <c r="Q13" s="148">
        <f>+M13*$Q$9</f>
        <v>1067.04</v>
      </c>
      <c r="R13" s="167"/>
      <c r="S13" s="100">
        <v>0</v>
      </c>
      <c r="T13" s="169">
        <v>1204</v>
      </c>
      <c r="U13" s="85"/>
      <c r="V13" s="85"/>
      <c r="W13" s="168">
        <v>10411</v>
      </c>
      <c r="X13" s="148">
        <f>SUM(M13:W13)</f>
        <v>109317.07999999999</v>
      </c>
      <c r="Y13" s="148"/>
      <c r="Z13" s="148">
        <f>X13</f>
        <v>109317.07999999999</v>
      </c>
      <c r="AA13" s="85"/>
      <c r="AB13" s="85">
        <v>3920</v>
      </c>
      <c r="AC13" s="85">
        <v>0</v>
      </c>
      <c r="AD13" s="148">
        <f>+X13+AA13+AB13+AC13</f>
        <v>113237.07999999999</v>
      </c>
      <c r="AE13" s="85"/>
      <c r="AF13" s="84">
        <f>+AD13*$AF$9</f>
        <v>1641.9376599999998</v>
      </c>
      <c r="AG13" s="405">
        <f>(+AD13-AC13)*$AG$7</f>
        <v>22081.230599999999</v>
      </c>
      <c r="AH13" s="405"/>
      <c r="AI13" s="85">
        <f>+AD13*$AI$9</f>
        <v>1808.9623529999997</v>
      </c>
      <c r="AJ13" s="85">
        <v>12600</v>
      </c>
      <c r="AK13" s="84">
        <f>SUM(AD13:AJ13)</f>
        <v>151369.210613</v>
      </c>
    </row>
    <row r="14" spans="1:37" ht="14.25" x14ac:dyDescent="0.2">
      <c r="A14" s="62"/>
      <c r="B14" s="62"/>
      <c r="C14" s="62"/>
      <c r="D14" s="63"/>
      <c r="E14" s="81"/>
      <c r="F14" s="82"/>
      <c r="G14" s="99"/>
      <c r="H14" s="82"/>
      <c r="I14" s="67"/>
      <c r="J14" s="67"/>
      <c r="K14" s="65"/>
      <c r="L14" s="64"/>
      <c r="M14" s="66"/>
      <c r="N14" s="141"/>
      <c r="O14" s="141"/>
      <c r="P14" s="148"/>
      <c r="Q14" s="148"/>
      <c r="R14" s="167"/>
      <c r="S14" s="141"/>
      <c r="T14" s="169"/>
      <c r="U14" s="85"/>
      <c r="V14" s="85"/>
      <c r="W14" s="168"/>
      <c r="X14" s="148"/>
      <c r="Y14" s="148"/>
      <c r="Z14" s="148"/>
      <c r="AA14" s="85"/>
      <c r="AB14" s="85"/>
      <c r="AC14" s="85"/>
      <c r="AD14" s="148"/>
      <c r="AE14" s="85"/>
      <c r="AF14" s="84"/>
      <c r="AG14" s="142"/>
      <c r="AH14" s="142"/>
      <c r="AI14" s="85"/>
      <c r="AJ14" s="85"/>
      <c r="AK14" s="84"/>
    </row>
    <row r="15" spans="1:37" ht="14.25" x14ac:dyDescent="0.2">
      <c r="A15" s="62" t="s">
        <v>200</v>
      </c>
      <c r="B15" s="62" t="s">
        <v>201</v>
      </c>
      <c r="C15" s="62" t="s">
        <v>13</v>
      </c>
      <c r="D15" s="63" t="s">
        <v>196</v>
      </c>
      <c r="E15" s="81">
        <v>34066</v>
      </c>
      <c r="F15" s="82"/>
      <c r="G15" s="99">
        <v>40893</v>
      </c>
      <c r="H15" s="82"/>
      <c r="I15" s="67">
        <v>6</v>
      </c>
      <c r="J15" s="67">
        <v>2</v>
      </c>
      <c r="K15" s="68">
        <v>42.21</v>
      </c>
      <c r="L15" s="64"/>
      <c r="M15" s="66">
        <f t="shared" si="0"/>
        <v>87796.800000000003</v>
      </c>
      <c r="N15" s="141">
        <v>725</v>
      </c>
      <c r="O15" s="141">
        <v>250</v>
      </c>
      <c r="P15" s="148">
        <f t="shared" si="1"/>
        <v>987.71399999999994</v>
      </c>
      <c r="Q15" s="148">
        <f t="shared" si="2"/>
        <v>987.71399999999994</v>
      </c>
      <c r="R15" s="167"/>
      <c r="S15" s="141">
        <v>450</v>
      </c>
      <c r="T15" s="169">
        <v>1204</v>
      </c>
      <c r="U15" s="146"/>
      <c r="V15" s="85"/>
      <c r="W15" s="168">
        <v>10411</v>
      </c>
      <c r="X15" s="148">
        <f>SUM(M15:W15)</f>
        <v>102812.228</v>
      </c>
      <c r="Y15" s="148"/>
      <c r="Z15" s="148">
        <f t="shared" ref="Z15:Z40" si="7">X15</f>
        <v>102812.228</v>
      </c>
      <c r="AA15" s="85"/>
      <c r="AB15" s="85">
        <v>3920</v>
      </c>
      <c r="AC15" s="85">
        <v>0</v>
      </c>
      <c r="AD15" s="148">
        <f t="shared" ref="AD15:AD54" si="8">+X15+AA15+AB15+AC15</f>
        <v>106732.228</v>
      </c>
      <c r="AE15" s="85"/>
      <c r="AF15" s="84">
        <f t="shared" si="3"/>
        <v>1547.6173060000001</v>
      </c>
      <c r="AG15" s="405">
        <f t="shared" si="4"/>
        <v>20812.784460000003</v>
      </c>
      <c r="AH15" s="405"/>
      <c r="AI15" s="85">
        <f t="shared" si="5"/>
        <v>1705.0473423000001</v>
      </c>
      <c r="AJ15" s="85">
        <v>12600</v>
      </c>
      <c r="AK15" s="84">
        <f t="shared" si="6"/>
        <v>143397.67710829998</v>
      </c>
    </row>
    <row r="16" spans="1:37" ht="14.25" x14ac:dyDescent="0.2">
      <c r="A16" s="62" t="s">
        <v>216</v>
      </c>
      <c r="B16" s="62" t="s">
        <v>217</v>
      </c>
      <c r="C16" s="62" t="s">
        <v>13</v>
      </c>
      <c r="D16" s="63" t="s">
        <v>196</v>
      </c>
      <c r="E16" s="81">
        <v>38770</v>
      </c>
      <c r="F16" s="82"/>
      <c r="G16" s="99">
        <v>42032</v>
      </c>
      <c r="H16" s="82"/>
      <c r="I16" s="67">
        <v>6</v>
      </c>
      <c r="J16" s="67">
        <v>2</v>
      </c>
      <c r="K16" s="65">
        <v>42.21</v>
      </c>
      <c r="L16" s="64"/>
      <c r="M16" s="66">
        <f>SUM(K16*2080)</f>
        <v>87796.800000000003</v>
      </c>
      <c r="N16" s="100">
        <v>345</v>
      </c>
      <c r="O16" s="100">
        <v>250</v>
      </c>
      <c r="P16" s="148">
        <f>+M16*$P$9</f>
        <v>987.71399999999994</v>
      </c>
      <c r="Q16" s="148">
        <f>+M16*$Q$9</f>
        <v>987.71399999999994</v>
      </c>
      <c r="R16" s="167">
        <v>4500</v>
      </c>
      <c r="S16" s="100">
        <v>0</v>
      </c>
      <c r="T16" s="169">
        <v>1204</v>
      </c>
      <c r="U16" s="85"/>
      <c r="V16" s="85"/>
      <c r="W16" s="168">
        <v>10411</v>
      </c>
      <c r="X16" s="148">
        <f>SUM(M16:W16)</f>
        <v>106482.228</v>
      </c>
      <c r="Y16" s="148"/>
      <c r="Z16" s="148">
        <f>X16</f>
        <v>106482.228</v>
      </c>
      <c r="AA16" s="85"/>
      <c r="AB16" s="85">
        <v>3920</v>
      </c>
      <c r="AC16" s="85">
        <v>0</v>
      </c>
      <c r="AD16" s="148">
        <f>+X16+AA16+AB16+AC16</f>
        <v>110402.228</v>
      </c>
      <c r="AE16" s="85"/>
      <c r="AF16" s="84">
        <f>+AD16*$AF$9</f>
        <v>1600.832306</v>
      </c>
      <c r="AG16" s="405">
        <f>(+AD16-AC16)*$AG$7</f>
        <v>21528.43446</v>
      </c>
      <c r="AH16" s="405"/>
      <c r="AI16" s="85">
        <f>+AD16*$AI$9</f>
        <v>1763.6755923000001</v>
      </c>
      <c r="AJ16" s="85">
        <v>12600</v>
      </c>
      <c r="AK16" s="84">
        <f>SUM(AD16:AJ16)</f>
        <v>147895.17035829998</v>
      </c>
    </row>
    <row r="17" spans="1:37" ht="14.25" x14ac:dyDescent="0.2">
      <c r="A17" s="62" t="s">
        <v>206</v>
      </c>
      <c r="B17" s="62" t="s">
        <v>207</v>
      </c>
      <c r="C17" s="62" t="s">
        <v>13</v>
      </c>
      <c r="D17" s="63" t="s">
        <v>196</v>
      </c>
      <c r="E17" s="81">
        <v>36979</v>
      </c>
      <c r="F17" s="82"/>
      <c r="G17" s="99">
        <v>42032</v>
      </c>
      <c r="H17" s="82"/>
      <c r="I17" s="67">
        <v>6</v>
      </c>
      <c r="J17" s="67">
        <v>2</v>
      </c>
      <c r="K17" s="65">
        <v>42.21</v>
      </c>
      <c r="L17" s="64"/>
      <c r="M17" s="66">
        <f>SUM(K17*2080)</f>
        <v>87796.800000000003</v>
      </c>
      <c r="N17" s="100">
        <v>470</v>
      </c>
      <c r="O17" s="100">
        <v>250</v>
      </c>
      <c r="P17" s="148">
        <f>+M17*$P$9</f>
        <v>987.71399999999994</v>
      </c>
      <c r="Q17" s="148">
        <f>+M17*$Q$9</f>
        <v>987.71399999999994</v>
      </c>
      <c r="R17" s="167"/>
      <c r="S17" s="100">
        <v>2700</v>
      </c>
      <c r="T17" s="169">
        <v>1204</v>
      </c>
      <c r="U17" s="85"/>
      <c r="V17" s="85"/>
      <c r="W17" s="168">
        <v>10411</v>
      </c>
      <c r="X17" s="148">
        <f>SUM(M17:W17)</f>
        <v>104807.228</v>
      </c>
      <c r="Y17" s="148"/>
      <c r="Z17" s="148">
        <f>X17</f>
        <v>104807.228</v>
      </c>
      <c r="AA17" s="85"/>
      <c r="AB17" s="85">
        <v>3920</v>
      </c>
      <c r="AC17" s="85">
        <v>0</v>
      </c>
      <c r="AD17" s="148">
        <f>+X17+AA17+AB17+AC17</f>
        <v>108727.228</v>
      </c>
      <c r="AE17" s="85"/>
      <c r="AF17" s="84">
        <f>+AD17*$AF$9</f>
        <v>1576.5448060000001</v>
      </c>
      <c r="AG17" s="405">
        <f>(+AD17-AC17)*$AG$7</f>
        <v>21201.80946</v>
      </c>
      <c r="AH17" s="405"/>
      <c r="AI17" s="85">
        <f>+AD17*$AI$9</f>
        <v>1736.9174673</v>
      </c>
      <c r="AJ17" s="85">
        <v>12600</v>
      </c>
      <c r="AK17" s="84">
        <f>SUM(AD17:AJ17)</f>
        <v>145842.49973330001</v>
      </c>
    </row>
    <row r="18" spans="1:37" ht="14.25" x14ac:dyDescent="0.2">
      <c r="A18" s="62" t="s">
        <v>226</v>
      </c>
      <c r="B18" s="62" t="s">
        <v>225</v>
      </c>
      <c r="C18" s="62" t="s">
        <v>13</v>
      </c>
      <c r="D18" s="63" t="s">
        <v>196</v>
      </c>
      <c r="E18" s="81">
        <v>39625</v>
      </c>
      <c r="F18" s="82"/>
      <c r="G18" s="83">
        <v>42905</v>
      </c>
      <c r="H18" s="82"/>
      <c r="I18" s="67">
        <v>6</v>
      </c>
      <c r="J18" s="64">
        <v>2</v>
      </c>
      <c r="K18" s="65">
        <v>42.21</v>
      </c>
      <c r="L18" s="64"/>
      <c r="M18" s="66">
        <f>SUM(K18*2080)</f>
        <v>87796.800000000003</v>
      </c>
      <c r="N18" s="100">
        <v>345</v>
      </c>
      <c r="O18" s="100">
        <v>250</v>
      </c>
      <c r="P18" s="148">
        <f>+M18*$P$9</f>
        <v>987.71399999999994</v>
      </c>
      <c r="Q18" s="148">
        <f>+M18*$Q$9</f>
        <v>987.71399999999994</v>
      </c>
      <c r="R18" s="167"/>
      <c r="S18" s="100">
        <v>2250</v>
      </c>
      <c r="T18" s="169">
        <v>1204</v>
      </c>
      <c r="U18" s="85"/>
      <c r="V18" s="85"/>
      <c r="W18" s="168">
        <v>10411</v>
      </c>
      <c r="X18" s="148">
        <f>SUM(M18:W18)</f>
        <v>104232.228</v>
      </c>
      <c r="Y18" s="148"/>
      <c r="Z18" s="148">
        <f>X18</f>
        <v>104232.228</v>
      </c>
      <c r="AA18" s="85"/>
      <c r="AB18" s="85">
        <v>3920</v>
      </c>
      <c r="AC18" s="85">
        <v>0</v>
      </c>
      <c r="AD18" s="148">
        <f>+X18+AA18+AB18+AC18</f>
        <v>108152.228</v>
      </c>
      <c r="AE18" s="85"/>
      <c r="AF18" s="84">
        <f>+AD18*$AF$9</f>
        <v>1568.207306</v>
      </c>
      <c r="AG18" s="405">
        <f>(+AD18-AC18)*$AG$7</f>
        <v>21089.68446</v>
      </c>
      <c r="AH18" s="405"/>
      <c r="AI18" s="85">
        <f>+AD18*$AI$9</f>
        <v>1727.7318422999999</v>
      </c>
      <c r="AJ18" s="85">
        <v>12600</v>
      </c>
      <c r="AK18" s="84">
        <f>SUM(AD18:AJ18)</f>
        <v>145137.8516083</v>
      </c>
    </row>
    <row r="19" spans="1:37" ht="14.25" x14ac:dyDescent="0.2">
      <c r="A19" s="62"/>
      <c r="B19" s="62"/>
      <c r="C19" s="62"/>
      <c r="D19" s="63"/>
      <c r="E19" s="81"/>
      <c r="F19" s="82"/>
      <c r="G19" s="83"/>
      <c r="H19" s="82"/>
      <c r="I19" s="67"/>
      <c r="J19" s="64"/>
      <c r="K19" s="65"/>
      <c r="L19" s="64"/>
      <c r="M19" s="66"/>
      <c r="N19" s="100"/>
      <c r="O19" s="100"/>
      <c r="P19" s="148">
        <f>+M19*$P$9</f>
        <v>0</v>
      </c>
      <c r="Q19" s="148">
        <f>+M19*$Q$9</f>
        <v>0</v>
      </c>
      <c r="R19" s="167"/>
      <c r="S19" s="100"/>
      <c r="T19" s="169"/>
      <c r="U19" s="85"/>
      <c r="V19" s="85"/>
      <c r="W19" s="168"/>
      <c r="X19" s="148"/>
      <c r="Y19" s="148"/>
      <c r="Z19" s="148"/>
      <c r="AA19" s="85"/>
      <c r="AB19" s="85"/>
      <c r="AC19" s="85"/>
      <c r="AD19" s="148"/>
      <c r="AE19" s="85"/>
      <c r="AF19" s="84"/>
      <c r="AG19" s="142"/>
      <c r="AH19" s="142"/>
      <c r="AI19" s="85"/>
      <c r="AJ19" s="85"/>
      <c r="AK19" s="84"/>
    </row>
    <row r="20" spans="1:37" ht="14.25" x14ac:dyDescent="0.2">
      <c r="A20" s="62" t="s">
        <v>202</v>
      </c>
      <c r="B20" s="62" t="s">
        <v>203</v>
      </c>
      <c r="C20" s="62" t="s">
        <v>14</v>
      </c>
      <c r="D20" s="63" t="s">
        <v>196</v>
      </c>
      <c r="E20" s="81">
        <v>36047</v>
      </c>
      <c r="F20" s="82"/>
      <c r="G20" s="82"/>
      <c r="H20" s="82"/>
      <c r="I20" s="67">
        <v>5</v>
      </c>
      <c r="J20" s="67">
        <v>6</v>
      </c>
      <c r="K20" s="65">
        <v>36.72</v>
      </c>
      <c r="L20" s="64"/>
      <c r="M20" s="66">
        <f t="shared" si="0"/>
        <v>76377.599999999991</v>
      </c>
      <c r="N20" s="100">
        <v>600</v>
      </c>
      <c r="O20" s="100">
        <v>250</v>
      </c>
      <c r="P20" s="148">
        <f t="shared" si="1"/>
        <v>859.24799999999982</v>
      </c>
      <c r="Q20" s="148">
        <f t="shared" si="2"/>
        <v>859.24799999999982</v>
      </c>
      <c r="R20" s="167"/>
      <c r="S20" s="100">
        <v>783</v>
      </c>
      <c r="T20" s="169">
        <v>1204</v>
      </c>
      <c r="U20" s="85"/>
      <c r="V20" s="85"/>
      <c r="W20" s="168">
        <v>10411</v>
      </c>
      <c r="X20" s="148">
        <f t="shared" ref="X20:X40" si="9">SUM(M20:W20)</f>
        <v>91344.096000000005</v>
      </c>
      <c r="Y20" s="148"/>
      <c r="Z20" s="148">
        <f t="shared" si="7"/>
        <v>91344.096000000005</v>
      </c>
      <c r="AA20" s="85"/>
      <c r="AB20" s="85">
        <v>3920</v>
      </c>
      <c r="AC20" s="85">
        <v>0</v>
      </c>
      <c r="AD20" s="148">
        <f t="shared" si="8"/>
        <v>95264.096000000005</v>
      </c>
      <c r="AE20" s="85"/>
      <c r="AF20" s="84">
        <f t="shared" si="3"/>
        <v>1381.3293920000001</v>
      </c>
      <c r="AG20" s="405">
        <f t="shared" si="4"/>
        <v>18576.498720000003</v>
      </c>
      <c r="AH20" s="405"/>
      <c r="AI20" s="85">
        <f t="shared" si="5"/>
        <v>1521.8439336000001</v>
      </c>
      <c r="AJ20" s="85">
        <v>12600</v>
      </c>
      <c r="AK20" s="84">
        <f t="shared" si="6"/>
        <v>129343.76804560001</v>
      </c>
    </row>
    <row r="21" spans="1:37" ht="14.25" x14ac:dyDescent="0.2">
      <c r="A21" s="170" t="s">
        <v>204</v>
      </c>
      <c r="B21" s="170" t="s">
        <v>205</v>
      </c>
      <c r="C21" s="170" t="s">
        <v>14</v>
      </c>
      <c r="D21" s="171" t="s">
        <v>196</v>
      </c>
      <c r="E21" s="172">
        <v>36425</v>
      </c>
      <c r="F21" s="173"/>
      <c r="G21" s="173"/>
      <c r="H21" s="173"/>
      <c r="I21" s="174">
        <v>5</v>
      </c>
      <c r="J21" s="174">
        <v>6</v>
      </c>
      <c r="K21" s="175">
        <v>36.72</v>
      </c>
      <c r="L21" s="176"/>
      <c r="M21" s="177">
        <f t="shared" si="0"/>
        <v>76377.599999999991</v>
      </c>
      <c r="N21" s="178">
        <v>600</v>
      </c>
      <c r="O21" s="178">
        <v>250</v>
      </c>
      <c r="P21" s="179">
        <f t="shared" si="1"/>
        <v>859.24799999999982</v>
      </c>
      <c r="Q21" s="179">
        <f t="shared" si="2"/>
        <v>859.24799999999982</v>
      </c>
      <c r="R21" s="180">
        <v>3905</v>
      </c>
      <c r="S21" s="178">
        <v>0</v>
      </c>
      <c r="T21" s="314">
        <v>1204</v>
      </c>
      <c r="U21" s="181"/>
      <c r="V21" s="181"/>
      <c r="W21" s="316">
        <v>10411</v>
      </c>
      <c r="X21" s="179">
        <f t="shared" si="9"/>
        <v>94466.096000000005</v>
      </c>
      <c r="Y21" s="179"/>
      <c r="Z21" s="179">
        <f t="shared" si="7"/>
        <v>94466.096000000005</v>
      </c>
      <c r="AA21" s="181"/>
      <c r="AB21" s="181">
        <v>3920</v>
      </c>
      <c r="AC21" s="181">
        <v>0</v>
      </c>
      <c r="AD21" s="179">
        <f t="shared" si="8"/>
        <v>98386.096000000005</v>
      </c>
      <c r="AE21" s="181"/>
      <c r="AF21" s="182">
        <f t="shared" si="3"/>
        <v>1426.5983920000001</v>
      </c>
      <c r="AG21" s="406">
        <f t="shared" si="4"/>
        <v>19185.28872</v>
      </c>
      <c r="AH21" s="406"/>
      <c r="AI21" s="181">
        <f t="shared" si="5"/>
        <v>1571.7178836000001</v>
      </c>
      <c r="AJ21" s="181">
        <v>12600</v>
      </c>
      <c r="AK21" s="182">
        <f t="shared" si="6"/>
        <v>133169.7009956</v>
      </c>
    </row>
    <row r="22" spans="1:37" ht="14.25" x14ac:dyDescent="0.2">
      <c r="A22" s="62" t="s">
        <v>208</v>
      </c>
      <c r="B22" s="62" t="s">
        <v>209</v>
      </c>
      <c r="C22" s="62" t="s">
        <v>14</v>
      </c>
      <c r="D22" s="63" t="s">
        <v>196</v>
      </c>
      <c r="E22" s="81">
        <v>36983</v>
      </c>
      <c r="F22" s="82"/>
      <c r="G22" s="82"/>
      <c r="H22" s="82"/>
      <c r="I22" s="67">
        <v>5</v>
      </c>
      <c r="J22" s="67">
        <v>6</v>
      </c>
      <c r="K22" s="65">
        <v>36.72</v>
      </c>
      <c r="L22" s="64"/>
      <c r="M22" s="66">
        <f t="shared" si="0"/>
        <v>76377.599999999991</v>
      </c>
      <c r="N22" s="100">
        <v>470</v>
      </c>
      <c r="O22" s="100">
        <v>250</v>
      </c>
      <c r="P22" s="148">
        <f t="shared" si="1"/>
        <v>859.24799999999982</v>
      </c>
      <c r="Q22" s="148">
        <f t="shared" si="2"/>
        <v>859.24799999999982</v>
      </c>
      <c r="R22" s="167"/>
      <c r="S22" s="100">
        <v>783</v>
      </c>
      <c r="T22" s="168">
        <v>1204</v>
      </c>
      <c r="U22" s="85"/>
      <c r="V22" s="168"/>
      <c r="W22" s="168">
        <v>10411</v>
      </c>
      <c r="X22" s="148">
        <f t="shared" si="9"/>
        <v>91214.096000000005</v>
      </c>
      <c r="Y22" s="148"/>
      <c r="Z22" s="148">
        <f t="shared" si="7"/>
        <v>91214.096000000005</v>
      </c>
      <c r="AA22" s="85"/>
      <c r="AB22" s="85">
        <v>3920</v>
      </c>
      <c r="AC22" s="85">
        <v>0</v>
      </c>
      <c r="AD22" s="148">
        <f t="shared" si="8"/>
        <v>95134.096000000005</v>
      </c>
      <c r="AE22" s="85"/>
      <c r="AF22" s="84">
        <f t="shared" si="3"/>
        <v>1379.4443920000001</v>
      </c>
      <c r="AG22" s="405">
        <f t="shared" si="4"/>
        <v>18551.148720000001</v>
      </c>
      <c r="AH22" s="405"/>
      <c r="AI22" s="85">
        <f t="shared" si="5"/>
        <v>1519.7671836</v>
      </c>
      <c r="AJ22" s="85">
        <v>12600</v>
      </c>
      <c r="AK22" s="84">
        <f t="shared" si="6"/>
        <v>129184.4562956</v>
      </c>
    </row>
    <row r="23" spans="1:37" ht="14.25" x14ac:dyDescent="0.2">
      <c r="A23" s="62" t="s">
        <v>212</v>
      </c>
      <c r="B23" s="62" t="s">
        <v>213</v>
      </c>
      <c r="C23" s="62" t="s">
        <v>14</v>
      </c>
      <c r="D23" s="63" t="s">
        <v>196</v>
      </c>
      <c r="E23" s="81">
        <v>38173</v>
      </c>
      <c r="F23" s="82"/>
      <c r="G23" s="82"/>
      <c r="H23" s="82"/>
      <c r="I23" s="67">
        <v>5</v>
      </c>
      <c r="J23" s="67">
        <v>6</v>
      </c>
      <c r="K23" s="65">
        <v>36.72</v>
      </c>
      <c r="L23" s="64"/>
      <c r="M23" s="66">
        <f t="shared" si="0"/>
        <v>76377.599999999991</v>
      </c>
      <c r="N23" s="100">
        <v>470</v>
      </c>
      <c r="O23" s="100">
        <v>250</v>
      </c>
      <c r="P23" s="148">
        <f t="shared" si="1"/>
        <v>859.24799999999982</v>
      </c>
      <c r="Q23" s="148">
        <f t="shared" si="2"/>
        <v>859.24799999999982</v>
      </c>
      <c r="R23" s="167">
        <v>3905</v>
      </c>
      <c r="S23" s="100">
        <v>783</v>
      </c>
      <c r="T23" s="168">
        <v>1204</v>
      </c>
      <c r="U23" s="85"/>
      <c r="V23" s="168"/>
      <c r="W23" s="168">
        <v>10411</v>
      </c>
      <c r="X23" s="148">
        <f t="shared" si="9"/>
        <v>95119.096000000005</v>
      </c>
      <c r="Y23" s="148"/>
      <c r="Z23" s="148">
        <f t="shared" si="7"/>
        <v>95119.096000000005</v>
      </c>
      <c r="AA23" s="85"/>
      <c r="AB23" s="85">
        <v>3920</v>
      </c>
      <c r="AC23" s="85">
        <v>0</v>
      </c>
      <c r="AD23" s="148">
        <f t="shared" si="8"/>
        <v>99039.096000000005</v>
      </c>
      <c r="AE23" s="85"/>
      <c r="AF23" s="84">
        <f t="shared" si="3"/>
        <v>1436.0668920000001</v>
      </c>
      <c r="AG23" s="405">
        <f t="shared" si="4"/>
        <v>19312.623720000003</v>
      </c>
      <c r="AH23" s="405"/>
      <c r="AI23" s="85">
        <f t="shared" si="5"/>
        <v>1582.1495586000001</v>
      </c>
      <c r="AJ23" s="85">
        <v>12600</v>
      </c>
      <c r="AK23" s="84">
        <f t="shared" si="6"/>
        <v>133969.93617060001</v>
      </c>
    </row>
    <row r="24" spans="1:37" ht="14.25" x14ac:dyDescent="0.2">
      <c r="A24" s="62" t="s">
        <v>214</v>
      </c>
      <c r="B24" s="62" t="s">
        <v>215</v>
      </c>
      <c r="C24" s="62" t="s">
        <v>14</v>
      </c>
      <c r="D24" s="63" t="s">
        <v>196</v>
      </c>
      <c r="E24" s="81">
        <v>38173</v>
      </c>
      <c r="F24" s="82"/>
      <c r="G24" s="82"/>
      <c r="H24" s="82"/>
      <c r="I24" s="67">
        <v>5</v>
      </c>
      <c r="J24" s="67">
        <v>6</v>
      </c>
      <c r="K24" s="65">
        <v>36.72</v>
      </c>
      <c r="L24" s="64"/>
      <c r="M24" s="66">
        <f t="shared" si="0"/>
        <v>76377.599999999991</v>
      </c>
      <c r="N24" s="100">
        <v>470</v>
      </c>
      <c r="O24" s="100">
        <v>250</v>
      </c>
      <c r="P24" s="148">
        <f t="shared" si="1"/>
        <v>859.24799999999982</v>
      </c>
      <c r="Q24" s="148">
        <f t="shared" si="2"/>
        <v>859.24799999999982</v>
      </c>
      <c r="R24" s="167"/>
      <c r="S24" s="100">
        <v>2342</v>
      </c>
      <c r="T24" s="168">
        <v>1204</v>
      </c>
      <c r="U24" s="85"/>
      <c r="V24" s="168"/>
      <c r="W24" s="168">
        <v>10411</v>
      </c>
      <c r="X24" s="148">
        <f t="shared" si="9"/>
        <v>92773.096000000005</v>
      </c>
      <c r="Y24" s="148"/>
      <c r="Z24" s="148">
        <f t="shared" si="7"/>
        <v>92773.096000000005</v>
      </c>
      <c r="AA24" s="85"/>
      <c r="AB24" s="85">
        <v>3920</v>
      </c>
      <c r="AC24" s="85">
        <v>0</v>
      </c>
      <c r="AD24" s="148">
        <f t="shared" si="8"/>
        <v>96693.096000000005</v>
      </c>
      <c r="AE24" s="85"/>
      <c r="AF24" s="84">
        <f t="shared" si="3"/>
        <v>1402.0498920000002</v>
      </c>
      <c r="AG24" s="405">
        <f t="shared" si="4"/>
        <v>18855.153720000002</v>
      </c>
      <c r="AH24" s="405"/>
      <c r="AI24" s="85">
        <f t="shared" si="5"/>
        <v>1544.6722086</v>
      </c>
      <c r="AJ24" s="85">
        <v>12600</v>
      </c>
      <c r="AK24" s="84">
        <f t="shared" si="6"/>
        <v>131094.97182059998</v>
      </c>
    </row>
    <row r="25" spans="1:37" ht="14.25" x14ac:dyDescent="0.2">
      <c r="A25" s="62" t="s">
        <v>218</v>
      </c>
      <c r="B25" s="62" t="s">
        <v>219</v>
      </c>
      <c r="C25" s="62" t="s">
        <v>14</v>
      </c>
      <c r="D25" s="63" t="s">
        <v>196</v>
      </c>
      <c r="E25" s="81">
        <v>39223</v>
      </c>
      <c r="F25" s="82"/>
      <c r="G25" s="82"/>
      <c r="H25" s="82"/>
      <c r="I25" s="67">
        <v>5</v>
      </c>
      <c r="J25" s="64">
        <v>6</v>
      </c>
      <c r="K25" s="65">
        <v>36.72</v>
      </c>
      <c r="L25" s="64"/>
      <c r="M25" s="66">
        <f t="shared" si="0"/>
        <v>76377.599999999991</v>
      </c>
      <c r="N25" s="100">
        <v>345</v>
      </c>
      <c r="O25" s="100">
        <v>250</v>
      </c>
      <c r="P25" s="148">
        <f t="shared" si="1"/>
        <v>859.24799999999982</v>
      </c>
      <c r="Q25" s="148">
        <f t="shared" si="2"/>
        <v>859.24799999999982</v>
      </c>
      <c r="R25" s="167"/>
      <c r="S25" s="100">
        <v>783</v>
      </c>
      <c r="T25" s="168">
        <v>1204</v>
      </c>
      <c r="U25" s="85"/>
      <c r="V25" s="168"/>
      <c r="W25" s="168">
        <v>10411</v>
      </c>
      <c r="X25" s="148">
        <f t="shared" si="9"/>
        <v>91089.096000000005</v>
      </c>
      <c r="Y25" s="148"/>
      <c r="Z25" s="148">
        <f t="shared" si="7"/>
        <v>91089.096000000005</v>
      </c>
      <c r="AA25" s="85"/>
      <c r="AB25" s="85">
        <v>3920</v>
      </c>
      <c r="AC25" s="85">
        <v>0</v>
      </c>
      <c r="AD25" s="148">
        <f t="shared" si="8"/>
        <v>95009.096000000005</v>
      </c>
      <c r="AE25" s="85"/>
      <c r="AF25" s="84">
        <f t="shared" si="3"/>
        <v>1377.6318920000001</v>
      </c>
      <c r="AG25" s="405">
        <f t="shared" si="4"/>
        <v>18526.773720000001</v>
      </c>
      <c r="AH25" s="405"/>
      <c r="AI25" s="85">
        <f t="shared" si="5"/>
        <v>1517.7703086000001</v>
      </c>
      <c r="AJ25" s="85">
        <v>12600</v>
      </c>
      <c r="AK25" s="84">
        <f t="shared" si="6"/>
        <v>129031.2719206</v>
      </c>
    </row>
    <row r="26" spans="1:37" ht="14.25" x14ac:dyDescent="0.2">
      <c r="A26" s="62" t="s">
        <v>220</v>
      </c>
      <c r="B26" s="62" t="s">
        <v>221</v>
      </c>
      <c r="C26" s="62" t="s">
        <v>14</v>
      </c>
      <c r="D26" s="63" t="s">
        <v>196</v>
      </c>
      <c r="E26" s="81">
        <v>39231</v>
      </c>
      <c r="F26" s="82"/>
      <c r="G26" s="82"/>
      <c r="H26" s="82"/>
      <c r="I26" s="67">
        <v>5</v>
      </c>
      <c r="J26" s="64">
        <v>6</v>
      </c>
      <c r="K26" s="65">
        <v>36.72</v>
      </c>
      <c r="L26" s="64"/>
      <c r="M26" s="66">
        <f t="shared" si="0"/>
        <v>76377.599999999991</v>
      </c>
      <c r="N26" s="100">
        <v>345</v>
      </c>
      <c r="O26" s="100">
        <v>250</v>
      </c>
      <c r="P26" s="148">
        <f t="shared" si="1"/>
        <v>859.24799999999982</v>
      </c>
      <c r="Q26" s="148">
        <f t="shared" si="2"/>
        <v>859.24799999999982</v>
      </c>
      <c r="R26" s="167"/>
      <c r="S26" s="100">
        <v>1953</v>
      </c>
      <c r="T26" s="168">
        <v>1204</v>
      </c>
      <c r="U26" s="85"/>
      <c r="V26" s="168"/>
      <c r="W26" s="168">
        <v>10411</v>
      </c>
      <c r="X26" s="148">
        <f t="shared" si="9"/>
        <v>92259.096000000005</v>
      </c>
      <c r="Y26" s="148"/>
      <c r="Z26" s="148">
        <f t="shared" si="7"/>
        <v>92259.096000000005</v>
      </c>
      <c r="AA26" s="85"/>
      <c r="AB26" s="85">
        <v>3920</v>
      </c>
      <c r="AC26" s="85">
        <v>0</v>
      </c>
      <c r="AD26" s="148">
        <f t="shared" si="8"/>
        <v>96179.096000000005</v>
      </c>
      <c r="AE26" s="85"/>
      <c r="AF26" s="84">
        <f t="shared" si="3"/>
        <v>1394.5968920000003</v>
      </c>
      <c r="AG26" s="405">
        <f t="shared" si="4"/>
        <v>18754.923720000003</v>
      </c>
      <c r="AH26" s="405"/>
      <c r="AI26" s="85">
        <f t="shared" si="5"/>
        <v>1536.4610586000001</v>
      </c>
      <c r="AJ26" s="85">
        <v>12600</v>
      </c>
      <c r="AK26" s="84">
        <f t="shared" si="6"/>
        <v>130465.07767060002</v>
      </c>
    </row>
    <row r="27" spans="1:37" ht="14.25" x14ac:dyDescent="0.2">
      <c r="A27" s="62" t="s">
        <v>222</v>
      </c>
      <c r="B27" s="62" t="s">
        <v>223</v>
      </c>
      <c r="C27" s="62" t="s">
        <v>14</v>
      </c>
      <c r="D27" s="63" t="s">
        <v>196</v>
      </c>
      <c r="E27" s="81">
        <v>39573</v>
      </c>
      <c r="F27" s="82"/>
      <c r="G27" s="82"/>
      <c r="H27" s="82"/>
      <c r="I27" s="67">
        <v>5</v>
      </c>
      <c r="J27" s="64">
        <v>6</v>
      </c>
      <c r="K27" s="65">
        <v>36.72</v>
      </c>
      <c r="L27" s="64"/>
      <c r="M27" s="66">
        <f t="shared" si="0"/>
        <v>76377.599999999991</v>
      </c>
      <c r="N27" s="100">
        <v>345</v>
      </c>
      <c r="O27" s="100">
        <v>250</v>
      </c>
      <c r="P27" s="148">
        <f t="shared" si="1"/>
        <v>859.24799999999982</v>
      </c>
      <c r="Q27" s="148">
        <f t="shared" si="2"/>
        <v>859.24799999999982</v>
      </c>
      <c r="R27" s="167">
        <v>3905</v>
      </c>
      <c r="S27" s="100">
        <v>0</v>
      </c>
      <c r="T27" s="168">
        <v>1204</v>
      </c>
      <c r="U27" s="85"/>
      <c r="V27" s="168"/>
      <c r="W27" s="168">
        <v>10411</v>
      </c>
      <c r="X27" s="148">
        <f t="shared" si="9"/>
        <v>94211.096000000005</v>
      </c>
      <c r="Y27" s="148"/>
      <c r="Z27" s="148">
        <f t="shared" si="7"/>
        <v>94211.096000000005</v>
      </c>
      <c r="AA27" s="85"/>
      <c r="AB27" s="85">
        <v>3920</v>
      </c>
      <c r="AC27" s="85">
        <v>0</v>
      </c>
      <c r="AD27" s="148">
        <f t="shared" si="8"/>
        <v>98131.096000000005</v>
      </c>
      <c r="AE27" s="85"/>
      <c r="AF27" s="84">
        <f t="shared" si="3"/>
        <v>1422.9008920000001</v>
      </c>
      <c r="AG27" s="405">
        <f t="shared" si="4"/>
        <v>19135.563720000002</v>
      </c>
      <c r="AH27" s="405"/>
      <c r="AI27" s="85">
        <f t="shared" si="5"/>
        <v>1567.6442586000001</v>
      </c>
      <c r="AJ27" s="85">
        <v>12600</v>
      </c>
      <c r="AK27" s="84">
        <f t="shared" si="6"/>
        <v>132857.20487060002</v>
      </c>
    </row>
    <row r="28" spans="1:37" ht="14.25" x14ac:dyDescent="0.2">
      <c r="A28" s="62" t="s">
        <v>224</v>
      </c>
      <c r="B28" s="62" t="s">
        <v>225</v>
      </c>
      <c r="C28" s="62" t="s">
        <v>14</v>
      </c>
      <c r="D28" s="63" t="s">
        <v>196</v>
      </c>
      <c r="E28" s="81">
        <v>39573</v>
      </c>
      <c r="F28" s="82"/>
      <c r="G28" s="82"/>
      <c r="H28" s="82"/>
      <c r="I28" s="67">
        <v>5</v>
      </c>
      <c r="J28" s="64">
        <v>6</v>
      </c>
      <c r="K28" s="65">
        <v>36.72</v>
      </c>
      <c r="L28" s="64"/>
      <c r="M28" s="66">
        <f t="shared" si="0"/>
        <v>76377.599999999991</v>
      </c>
      <c r="N28" s="100">
        <v>345</v>
      </c>
      <c r="O28" s="100">
        <v>250</v>
      </c>
      <c r="P28" s="148">
        <f t="shared" si="1"/>
        <v>859.24799999999982</v>
      </c>
      <c r="Q28" s="148">
        <f t="shared" si="2"/>
        <v>859.24799999999982</v>
      </c>
      <c r="R28" s="167"/>
      <c r="S28" s="100">
        <v>0</v>
      </c>
      <c r="T28" s="168">
        <v>1204</v>
      </c>
      <c r="U28" s="85"/>
      <c r="V28" s="168"/>
      <c r="W28" s="168">
        <v>10411</v>
      </c>
      <c r="X28" s="148">
        <f t="shared" si="9"/>
        <v>90306.096000000005</v>
      </c>
      <c r="Y28" s="148"/>
      <c r="Z28" s="148">
        <f t="shared" si="7"/>
        <v>90306.096000000005</v>
      </c>
      <c r="AA28" s="85"/>
      <c r="AB28" s="85">
        <v>3920</v>
      </c>
      <c r="AC28" s="85">
        <v>0</v>
      </c>
      <c r="AD28" s="148">
        <f t="shared" si="8"/>
        <v>94226.096000000005</v>
      </c>
      <c r="AE28" s="85"/>
      <c r="AF28" s="84">
        <f t="shared" si="3"/>
        <v>1366.2783920000002</v>
      </c>
      <c r="AG28" s="405">
        <f t="shared" si="4"/>
        <v>18374.088720000003</v>
      </c>
      <c r="AH28" s="405"/>
      <c r="AI28" s="85">
        <f t="shared" si="5"/>
        <v>1505.2618836000001</v>
      </c>
      <c r="AJ28" s="85">
        <v>12600</v>
      </c>
      <c r="AK28" s="84">
        <f t="shared" si="6"/>
        <v>128071.7249956</v>
      </c>
    </row>
    <row r="29" spans="1:37" ht="14.25" x14ac:dyDescent="0.2">
      <c r="A29" s="62" t="s">
        <v>227</v>
      </c>
      <c r="B29" s="62" t="s">
        <v>194</v>
      </c>
      <c r="C29" s="62" t="s">
        <v>14</v>
      </c>
      <c r="D29" s="63" t="s">
        <v>196</v>
      </c>
      <c r="E29" s="81">
        <v>40338</v>
      </c>
      <c r="F29" s="82"/>
      <c r="G29" s="82"/>
      <c r="H29" s="82"/>
      <c r="I29" s="67">
        <v>5</v>
      </c>
      <c r="J29" s="64">
        <v>6</v>
      </c>
      <c r="K29" s="65">
        <v>36.72</v>
      </c>
      <c r="L29" s="64"/>
      <c r="M29" s="66">
        <f t="shared" si="0"/>
        <v>76377.599999999991</v>
      </c>
      <c r="N29" s="100">
        <v>220</v>
      </c>
      <c r="O29" s="100">
        <v>250</v>
      </c>
      <c r="P29" s="148">
        <f t="shared" si="1"/>
        <v>859.24799999999982</v>
      </c>
      <c r="Q29" s="148">
        <f t="shared" si="2"/>
        <v>859.24799999999982</v>
      </c>
      <c r="R29" s="167"/>
      <c r="S29" s="100">
        <v>2342</v>
      </c>
      <c r="T29" s="168">
        <v>1204</v>
      </c>
      <c r="U29" s="85"/>
      <c r="V29" s="168"/>
      <c r="W29" s="168">
        <v>10411</v>
      </c>
      <c r="X29" s="148">
        <f t="shared" si="9"/>
        <v>92523.096000000005</v>
      </c>
      <c r="Y29" s="148"/>
      <c r="Z29" s="148">
        <f t="shared" si="7"/>
        <v>92523.096000000005</v>
      </c>
      <c r="AA29" s="85"/>
      <c r="AB29" s="85">
        <v>3920</v>
      </c>
      <c r="AC29" s="85">
        <v>0</v>
      </c>
      <c r="AD29" s="148">
        <f t="shared" si="8"/>
        <v>96443.096000000005</v>
      </c>
      <c r="AE29" s="85"/>
      <c r="AF29" s="84">
        <f t="shared" si="3"/>
        <v>1398.4248920000002</v>
      </c>
      <c r="AG29" s="405">
        <f t="shared" si="4"/>
        <v>18806.403720000002</v>
      </c>
      <c r="AH29" s="405"/>
      <c r="AI29" s="85">
        <f t="shared" si="5"/>
        <v>1540.6784586000001</v>
      </c>
      <c r="AJ29" s="85">
        <v>12600</v>
      </c>
      <c r="AK29" s="84">
        <f t="shared" si="6"/>
        <v>130788.6030706</v>
      </c>
    </row>
    <row r="30" spans="1:37" ht="14.25" x14ac:dyDescent="0.2">
      <c r="A30" s="69" t="s">
        <v>228</v>
      </c>
      <c r="B30" s="62" t="s">
        <v>229</v>
      </c>
      <c r="C30" s="62" t="s">
        <v>14</v>
      </c>
      <c r="D30" s="63" t="s">
        <v>196</v>
      </c>
      <c r="E30" s="81">
        <v>41213</v>
      </c>
      <c r="F30" s="82"/>
      <c r="G30" s="82"/>
      <c r="H30" s="82"/>
      <c r="I30" s="67">
        <v>5</v>
      </c>
      <c r="J30" s="64">
        <v>6</v>
      </c>
      <c r="K30" s="65">
        <v>36.72</v>
      </c>
      <c r="L30" s="64"/>
      <c r="M30" s="66">
        <f t="shared" si="0"/>
        <v>76377.599999999991</v>
      </c>
      <c r="N30" s="100">
        <v>220</v>
      </c>
      <c r="O30" s="100">
        <v>250</v>
      </c>
      <c r="P30" s="148">
        <f t="shared" si="1"/>
        <v>859.24799999999982</v>
      </c>
      <c r="Q30" s="148">
        <f t="shared" si="2"/>
        <v>859.24799999999982</v>
      </c>
      <c r="R30" s="167"/>
      <c r="S30" s="100">
        <v>1953</v>
      </c>
      <c r="T30" s="168">
        <v>1204</v>
      </c>
      <c r="U30" s="85"/>
      <c r="V30" s="168"/>
      <c r="W30" s="168">
        <v>10411</v>
      </c>
      <c r="X30" s="148">
        <f t="shared" si="9"/>
        <v>92134.096000000005</v>
      </c>
      <c r="Y30" s="148"/>
      <c r="Z30" s="148">
        <f t="shared" si="7"/>
        <v>92134.096000000005</v>
      </c>
      <c r="AA30" s="85"/>
      <c r="AB30" s="85">
        <v>3920</v>
      </c>
      <c r="AC30" s="85">
        <v>0</v>
      </c>
      <c r="AD30" s="148">
        <f t="shared" si="8"/>
        <v>96054.096000000005</v>
      </c>
      <c r="AE30" s="85"/>
      <c r="AF30" s="84">
        <f t="shared" si="3"/>
        <v>1392.7843920000003</v>
      </c>
      <c r="AG30" s="405">
        <f t="shared" si="4"/>
        <v>18730.548720000003</v>
      </c>
      <c r="AH30" s="405"/>
      <c r="AI30" s="85">
        <f t="shared" si="5"/>
        <v>1534.4641836000001</v>
      </c>
      <c r="AJ30" s="85">
        <v>12600</v>
      </c>
      <c r="AK30" s="84">
        <f t="shared" si="6"/>
        <v>130311.89329560001</v>
      </c>
    </row>
    <row r="31" spans="1:37" ht="14.25" x14ac:dyDescent="0.2">
      <c r="A31" s="69" t="s">
        <v>230</v>
      </c>
      <c r="B31" s="62" t="s">
        <v>225</v>
      </c>
      <c r="C31" s="62" t="s">
        <v>14</v>
      </c>
      <c r="D31" s="63" t="s">
        <v>196</v>
      </c>
      <c r="E31" s="81">
        <v>41213</v>
      </c>
      <c r="F31" s="82"/>
      <c r="G31" s="82"/>
      <c r="H31" s="82"/>
      <c r="I31" s="67">
        <v>5</v>
      </c>
      <c r="J31" s="64">
        <v>6</v>
      </c>
      <c r="K31" s="65">
        <v>36.72</v>
      </c>
      <c r="L31" s="64"/>
      <c r="M31" s="66">
        <f t="shared" si="0"/>
        <v>76377.599999999991</v>
      </c>
      <c r="N31" s="100">
        <v>220</v>
      </c>
      <c r="O31" s="100">
        <v>250</v>
      </c>
      <c r="P31" s="148">
        <f t="shared" si="1"/>
        <v>859.24799999999982</v>
      </c>
      <c r="Q31" s="148">
        <f t="shared" si="2"/>
        <v>859.24799999999982</v>
      </c>
      <c r="R31" s="167"/>
      <c r="S31" s="100">
        <v>1953</v>
      </c>
      <c r="T31" s="168">
        <v>1204</v>
      </c>
      <c r="U31" s="85"/>
      <c r="V31" s="168"/>
      <c r="W31" s="168">
        <v>10411</v>
      </c>
      <c r="X31" s="148">
        <f t="shared" si="9"/>
        <v>92134.096000000005</v>
      </c>
      <c r="Y31" s="148"/>
      <c r="Z31" s="148">
        <f t="shared" si="7"/>
        <v>92134.096000000005</v>
      </c>
      <c r="AA31" s="85"/>
      <c r="AB31" s="85">
        <v>3920</v>
      </c>
      <c r="AC31" s="85">
        <v>0</v>
      </c>
      <c r="AD31" s="148">
        <f t="shared" si="8"/>
        <v>96054.096000000005</v>
      </c>
      <c r="AE31" s="85"/>
      <c r="AF31" s="84">
        <f t="shared" si="3"/>
        <v>1392.7843920000003</v>
      </c>
      <c r="AG31" s="405">
        <f t="shared" si="4"/>
        <v>18730.548720000003</v>
      </c>
      <c r="AH31" s="405"/>
      <c r="AI31" s="85">
        <f t="shared" si="5"/>
        <v>1534.4641836000001</v>
      </c>
      <c r="AJ31" s="85">
        <v>12600</v>
      </c>
      <c r="AK31" s="84">
        <f t="shared" si="6"/>
        <v>130311.89329560001</v>
      </c>
    </row>
    <row r="32" spans="1:37" ht="14.25" x14ac:dyDescent="0.2">
      <c r="A32" s="69" t="s">
        <v>231</v>
      </c>
      <c r="B32" s="62" t="s">
        <v>232</v>
      </c>
      <c r="C32" s="62" t="s">
        <v>14</v>
      </c>
      <c r="D32" s="63" t="s">
        <v>196</v>
      </c>
      <c r="E32" s="81">
        <v>41549</v>
      </c>
      <c r="F32" s="82"/>
      <c r="G32" s="82"/>
      <c r="H32" s="82"/>
      <c r="I32" s="67">
        <v>5</v>
      </c>
      <c r="J32" s="64">
        <v>6</v>
      </c>
      <c r="K32" s="65">
        <v>36.72</v>
      </c>
      <c r="L32" s="64"/>
      <c r="M32" s="66">
        <f t="shared" si="0"/>
        <v>76377.599999999991</v>
      </c>
      <c r="N32" s="100">
        <v>220</v>
      </c>
      <c r="O32" s="100">
        <v>250</v>
      </c>
      <c r="P32" s="148">
        <f t="shared" si="1"/>
        <v>859.24799999999982</v>
      </c>
      <c r="Q32" s="148">
        <f t="shared" si="2"/>
        <v>859.24799999999982</v>
      </c>
      <c r="R32" s="167"/>
      <c r="S32" s="100">
        <v>1953</v>
      </c>
      <c r="T32" s="168">
        <v>1204</v>
      </c>
      <c r="U32" s="85"/>
      <c r="V32" s="167"/>
      <c r="W32" s="168">
        <v>10411</v>
      </c>
      <c r="X32" s="148">
        <f t="shared" si="9"/>
        <v>92134.096000000005</v>
      </c>
      <c r="Y32" s="148"/>
      <c r="Z32" s="148">
        <f t="shared" si="7"/>
        <v>92134.096000000005</v>
      </c>
      <c r="AA32" s="85"/>
      <c r="AB32" s="85">
        <v>3920</v>
      </c>
      <c r="AC32" s="85">
        <v>0</v>
      </c>
      <c r="AD32" s="148">
        <f t="shared" si="8"/>
        <v>96054.096000000005</v>
      </c>
      <c r="AE32" s="85"/>
      <c r="AF32" s="84">
        <f t="shared" si="3"/>
        <v>1392.7843920000003</v>
      </c>
      <c r="AG32" s="405">
        <f t="shared" si="4"/>
        <v>18730.548720000003</v>
      </c>
      <c r="AH32" s="405"/>
      <c r="AI32" s="85">
        <f t="shared" si="5"/>
        <v>1534.4641836000001</v>
      </c>
      <c r="AJ32" s="85">
        <v>12600</v>
      </c>
      <c r="AK32" s="84">
        <f t="shared" si="6"/>
        <v>130311.89329560001</v>
      </c>
    </row>
    <row r="33" spans="1:37" ht="14.25" x14ac:dyDescent="0.2">
      <c r="A33" s="69" t="s">
        <v>233</v>
      </c>
      <c r="B33" s="62" t="s">
        <v>234</v>
      </c>
      <c r="C33" s="62" t="s">
        <v>14</v>
      </c>
      <c r="D33" s="63" t="s">
        <v>196</v>
      </c>
      <c r="E33" s="81">
        <v>41661</v>
      </c>
      <c r="F33" s="82"/>
      <c r="G33" s="82"/>
      <c r="H33" s="82"/>
      <c r="I33" s="67">
        <v>5</v>
      </c>
      <c r="J33" s="64">
        <v>6</v>
      </c>
      <c r="K33" s="65">
        <v>36.72</v>
      </c>
      <c r="L33" s="64"/>
      <c r="M33" s="66">
        <f t="shared" si="0"/>
        <v>76377.599999999991</v>
      </c>
      <c r="N33" s="100">
        <v>220</v>
      </c>
      <c r="O33" s="100">
        <v>250</v>
      </c>
      <c r="P33" s="148">
        <f t="shared" si="1"/>
        <v>859.24799999999982</v>
      </c>
      <c r="Q33" s="148">
        <f t="shared" si="2"/>
        <v>859.24799999999982</v>
      </c>
      <c r="R33" s="167"/>
      <c r="S33" s="100">
        <v>1953</v>
      </c>
      <c r="T33" s="168">
        <v>1204</v>
      </c>
      <c r="U33" s="85"/>
      <c r="V33" s="168"/>
      <c r="W33" s="168">
        <v>10411</v>
      </c>
      <c r="X33" s="148">
        <f t="shared" si="9"/>
        <v>92134.096000000005</v>
      </c>
      <c r="Y33" s="148"/>
      <c r="Z33" s="148">
        <f t="shared" si="7"/>
        <v>92134.096000000005</v>
      </c>
      <c r="AA33" s="85"/>
      <c r="AB33" s="85">
        <v>3920</v>
      </c>
      <c r="AC33" s="85">
        <v>0</v>
      </c>
      <c r="AD33" s="148">
        <f t="shared" si="8"/>
        <v>96054.096000000005</v>
      </c>
      <c r="AE33" s="85"/>
      <c r="AF33" s="84">
        <f t="shared" si="3"/>
        <v>1392.7843920000003</v>
      </c>
      <c r="AG33" s="405">
        <f t="shared" si="4"/>
        <v>18730.548720000003</v>
      </c>
      <c r="AH33" s="405"/>
      <c r="AI33" s="85">
        <f t="shared" si="5"/>
        <v>1534.4641836000001</v>
      </c>
      <c r="AJ33" s="85">
        <v>12600</v>
      </c>
      <c r="AK33" s="84">
        <f t="shared" si="6"/>
        <v>130311.89329560001</v>
      </c>
    </row>
    <row r="34" spans="1:37" ht="14.25" x14ac:dyDescent="0.2">
      <c r="A34" s="69" t="s">
        <v>277</v>
      </c>
      <c r="B34" s="62" t="s">
        <v>278</v>
      </c>
      <c r="C34" s="62" t="s">
        <v>14</v>
      </c>
      <c r="D34" s="63" t="s">
        <v>196</v>
      </c>
      <c r="E34" s="81">
        <v>41563</v>
      </c>
      <c r="F34" s="82"/>
      <c r="G34" s="99">
        <v>42011</v>
      </c>
      <c r="H34" s="82"/>
      <c r="I34" s="67">
        <v>5</v>
      </c>
      <c r="J34" s="64">
        <v>4</v>
      </c>
      <c r="K34" s="65">
        <v>32.1</v>
      </c>
      <c r="L34" s="64">
        <v>2018</v>
      </c>
      <c r="M34" s="66">
        <f t="shared" si="0"/>
        <v>66768</v>
      </c>
      <c r="N34" s="100">
        <v>220</v>
      </c>
      <c r="O34" s="100">
        <v>250</v>
      </c>
      <c r="P34" s="148">
        <f t="shared" si="1"/>
        <v>751.14</v>
      </c>
      <c r="Q34" s="148">
        <f t="shared" si="2"/>
        <v>751.14</v>
      </c>
      <c r="R34" s="167"/>
      <c r="S34" s="100">
        <v>2049</v>
      </c>
      <c r="T34" s="168">
        <v>1204</v>
      </c>
      <c r="U34" s="85"/>
      <c r="V34" s="168">
        <v>5013</v>
      </c>
      <c r="W34" s="168">
        <v>10411</v>
      </c>
      <c r="X34" s="148">
        <f t="shared" si="9"/>
        <v>87417.279999999999</v>
      </c>
      <c r="Y34" s="148"/>
      <c r="Z34" s="148">
        <f t="shared" si="7"/>
        <v>87417.279999999999</v>
      </c>
      <c r="AA34" s="85"/>
      <c r="AB34" s="85">
        <v>3920</v>
      </c>
      <c r="AC34" s="85">
        <v>0</v>
      </c>
      <c r="AD34" s="148">
        <f t="shared" si="8"/>
        <v>91337.279999999999</v>
      </c>
      <c r="AE34" s="85"/>
      <c r="AF34" s="84">
        <f t="shared" si="3"/>
        <v>1324.3905600000001</v>
      </c>
      <c r="AG34" s="405">
        <f t="shared" si="4"/>
        <v>17810.7696</v>
      </c>
      <c r="AH34" s="405"/>
      <c r="AI34" s="85">
        <f t="shared" si="5"/>
        <v>1459.1130479999999</v>
      </c>
      <c r="AJ34" s="85">
        <v>12600</v>
      </c>
      <c r="AK34" s="84">
        <f t="shared" si="6"/>
        <v>124531.553208</v>
      </c>
    </row>
    <row r="35" spans="1:37" ht="14.25" x14ac:dyDescent="0.2">
      <c r="A35" s="69" t="s">
        <v>235</v>
      </c>
      <c r="B35" s="62" t="s">
        <v>236</v>
      </c>
      <c r="C35" s="62" t="s">
        <v>14</v>
      </c>
      <c r="D35" s="63" t="s">
        <v>196</v>
      </c>
      <c r="E35" s="81">
        <v>42011</v>
      </c>
      <c r="F35" s="82"/>
      <c r="G35" s="82"/>
      <c r="H35" s="82"/>
      <c r="I35" s="67">
        <v>5</v>
      </c>
      <c r="J35" s="64">
        <v>4</v>
      </c>
      <c r="K35" s="65">
        <v>32.1</v>
      </c>
      <c r="L35" s="64">
        <v>2018</v>
      </c>
      <c r="M35" s="66">
        <f t="shared" si="0"/>
        <v>66768</v>
      </c>
      <c r="N35" s="141"/>
      <c r="O35" s="141">
        <v>250</v>
      </c>
      <c r="P35" s="148">
        <f t="shared" si="1"/>
        <v>751.14</v>
      </c>
      <c r="Q35" s="148">
        <f t="shared" si="2"/>
        <v>751.14</v>
      </c>
      <c r="R35" s="167"/>
      <c r="S35" s="141">
        <v>1707</v>
      </c>
      <c r="T35" s="168">
        <v>1204</v>
      </c>
      <c r="U35" s="85"/>
      <c r="V35" s="168">
        <v>5013</v>
      </c>
      <c r="W35" s="168">
        <v>10411</v>
      </c>
      <c r="X35" s="148">
        <f t="shared" si="9"/>
        <v>86855.28</v>
      </c>
      <c r="Y35" s="148"/>
      <c r="Z35" s="148">
        <f t="shared" si="7"/>
        <v>86855.28</v>
      </c>
      <c r="AA35" s="85"/>
      <c r="AB35" s="85">
        <v>3920</v>
      </c>
      <c r="AC35" s="85">
        <v>0</v>
      </c>
      <c r="AD35" s="148">
        <f t="shared" si="8"/>
        <v>90775.28</v>
      </c>
      <c r="AE35" s="85"/>
      <c r="AF35" s="84">
        <f t="shared" si="3"/>
        <v>1316.2415600000002</v>
      </c>
      <c r="AG35" s="405">
        <f t="shared" si="4"/>
        <v>17701.179599999999</v>
      </c>
      <c r="AH35" s="405"/>
      <c r="AI35" s="85">
        <f t="shared" si="5"/>
        <v>1450.135098</v>
      </c>
      <c r="AJ35" s="85">
        <v>12600</v>
      </c>
      <c r="AK35" s="84">
        <f t="shared" si="6"/>
        <v>123842.836258</v>
      </c>
    </row>
    <row r="36" spans="1:37" ht="14.25" x14ac:dyDescent="0.2">
      <c r="A36" s="69" t="s">
        <v>237</v>
      </c>
      <c r="B36" s="62" t="s">
        <v>238</v>
      </c>
      <c r="C36" s="62" t="s">
        <v>14</v>
      </c>
      <c r="D36" s="63" t="s">
        <v>196</v>
      </c>
      <c r="E36" s="81">
        <v>42011</v>
      </c>
      <c r="F36" s="82"/>
      <c r="G36" s="82"/>
      <c r="H36" s="82"/>
      <c r="I36" s="67">
        <v>5</v>
      </c>
      <c r="J36" s="64">
        <v>4</v>
      </c>
      <c r="K36" s="65">
        <v>32.1</v>
      </c>
      <c r="L36" s="64">
        <v>2018</v>
      </c>
      <c r="M36" s="66">
        <f t="shared" si="0"/>
        <v>66768</v>
      </c>
      <c r="N36" s="141"/>
      <c r="O36" s="141">
        <v>250</v>
      </c>
      <c r="P36" s="148">
        <f t="shared" si="1"/>
        <v>751.14</v>
      </c>
      <c r="Q36" s="148">
        <f t="shared" si="2"/>
        <v>751.14</v>
      </c>
      <c r="R36" s="167"/>
      <c r="S36" s="141">
        <v>1707</v>
      </c>
      <c r="T36" s="168">
        <v>1204</v>
      </c>
      <c r="U36" s="85"/>
      <c r="V36" s="168">
        <v>5013</v>
      </c>
      <c r="W36" s="168">
        <v>10411</v>
      </c>
      <c r="X36" s="148">
        <f t="shared" si="9"/>
        <v>86855.28</v>
      </c>
      <c r="Y36" s="148"/>
      <c r="Z36" s="148">
        <f t="shared" si="7"/>
        <v>86855.28</v>
      </c>
      <c r="AA36" s="85"/>
      <c r="AB36" s="85">
        <v>3920</v>
      </c>
      <c r="AC36" s="85">
        <v>0</v>
      </c>
      <c r="AD36" s="148">
        <f t="shared" si="8"/>
        <v>90775.28</v>
      </c>
      <c r="AE36" s="85"/>
      <c r="AF36" s="84">
        <f t="shared" si="3"/>
        <v>1316.2415600000002</v>
      </c>
      <c r="AG36" s="405">
        <f t="shared" si="4"/>
        <v>17701.179599999999</v>
      </c>
      <c r="AH36" s="405"/>
      <c r="AI36" s="85">
        <f t="shared" si="5"/>
        <v>1450.135098</v>
      </c>
      <c r="AJ36" s="85">
        <v>12600</v>
      </c>
      <c r="AK36" s="84">
        <f t="shared" si="6"/>
        <v>123842.836258</v>
      </c>
    </row>
    <row r="37" spans="1:37" ht="14.25" x14ac:dyDescent="0.2">
      <c r="A37" s="69" t="s">
        <v>239</v>
      </c>
      <c r="B37" s="62" t="s">
        <v>240</v>
      </c>
      <c r="C37" s="62" t="s">
        <v>14</v>
      </c>
      <c r="D37" s="63" t="s">
        <v>196</v>
      </c>
      <c r="E37" s="81">
        <v>42407</v>
      </c>
      <c r="F37" s="82"/>
      <c r="G37" s="82"/>
      <c r="H37" s="82"/>
      <c r="I37" s="67">
        <v>5</v>
      </c>
      <c r="J37" s="64">
        <v>3</v>
      </c>
      <c r="K37" s="65">
        <v>30.58</v>
      </c>
      <c r="L37" s="64">
        <v>2018</v>
      </c>
      <c r="M37" s="66">
        <f t="shared" si="0"/>
        <v>63606.399999999994</v>
      </c>
      <c r="N37" s="141"/>
      <c r="O37" s="141">
        <v>250</v>
      </c>
      <c r="P37" s="148">
        <f t="shared" si="1"/>
        <v>715.57199999999989</v>
      </c>
      <c r="Q37" s="148">
        <f t="shared" si="2"/>
        <v>715.57199999999989</v>
      </c>
      <c r="R37" s="167"/>
      <c r="S37" s="141">
        <v>1952</v>
      </c>
      <c r="T37" s="168">
        <v>1204</v>
      </c>
      <c r="U37" s="85"/>
      <c r="V37" s="168">
        <v>4660</v>
      </c>
      <c r="W37" s="168">
        <v>10411</v>
      </c>
      <c r="X37" s="148">
        <f t="shared" si="9"/>
        <v>83514.543999999994</v>
      </c>
      <c r="Y37" s="148"/>
      <c r="Z37" s="148">
        <f t="shared" si="7"/>
        <v>83514.543999999994</v>
      </c>
      <c r="AA37" s="85"/>
      <c r="AB37" s="85">
        <v>3920</v>
      </c>
      <c r="AC37" s="85">
        <v>0</v>
      </c>
      <c r="AD37" s="148">
        <f t="shared" si="8"/>
        <v>87434.543999999994</v>
      </c>
      <c r="AE37" s="85"/>
      <c r="AF37" s="84">
        <f t="shared" si="3"/>
        <v>1267.800888</v>
      </c>
      <c r="AG37" s="405">
        <f t="shared" si="4"/>
        <v>17049.736079999999</v>
      </c>
      <c r="AH37" s="405"/>
      <c r="AI37" s="85">
        <f t="shared" si="5"/>
        <v>1396.7668403999999</v>
      </c>
      <c r="AJ37" s="85">
        <v>12600</v>
      </c>
      <c r="AK37" s="84">
        <f t="shared" si="6"/>
        <v>119748.84780839999</v>
      </c>
    </row>
    <row r="38" spans="1:37" ht="14.25" x14ac:dyDescent="0.2">
      <c r="A38" s="69" t="s">
        <v>241</v>
      </c>
      <c r="B38" s="69" t="s">
        <v>242</v>
      </c>
      <c r="C38" s="62" t="s">
        <v>14</v>
      </c>
      <c r="D38" s="63" t="s">
        <v>196</v>
      </c>
      <c r="E38" s="81">
        <v>42758</v>
      </c>
      <c r="F38" s="82"/>
      <c r="G38" s="82"/>
      <c r="H38" s="82"/>
      <c r="I38" s="67">
        <v>5</v>
      </c>
      <c r="J38" s="64">
        <v>2</v>
      </c>
      <c r="K38" s="65">
        <v>29.14</v>
      </c>
      <c r="L38" s="64">
        <v>2018</v>
      </c>
      <c r="M38" s="66">
        <f t="shared" si="0"/>
        <v>60611.200000000004</v>
      </c>
      <c r="N38" s="141"/>
      <c r="O38" s="141">
        <v>250</v>
      </c>
      <c r="P38" s="148">
        <f t="shared" si="1"/>
        <v>681.87599999999998</v>
      </c>
      <c r="Q38" s="148">
        <f t="shared" si="2"/>
        <v>681.87599999999998</v>
      </c>
      <c r="R38" s="167"/>
      <c r="S38" s="141">
        <v>1860</v>
      </c>
      <c r="T38" s="168">
        <v>1204</v>
      </c>
      <c r="U38" s="85"/>
      <c r="V38" s="168">
        <v>4431</v>
      </c>
      <c r="W38" s="168">
        <v>10411</v>
      </c>
      <c r="X38" s="148">
        <f t="shared" si="9"/>
        <v>80130.95199999999</v>
      </c>
      <c r="Y38" s="148"/>
      <c r="Z38" s="148">
        <f t="shared" si="7"/>
        <v>80130.95199999999</v>
      </c>
      <c r="AA38" s="85"/>
      <c r="AB38" s="85">
        <v>3920</v>
      </c>
      <c r="AC38" s="85">
        <v>0</v>
      </c>
      <c r="AD38" s="148">
        <f t="shared" si="8"/>
        <v>84050.95199999999</v>
      </c>
      <c r="AE38" s="85"/>
      <c r="AF38" s="84">
        <f t="shared" si="3"/>
        <v>1218.7388039999998</v>
      </c>
      <c r="AG38" s="405">
        <f t="shared" si="4"/>
        <v>16389.93564</v>
      </c>
      <c r="AH38" s="405"/>
      <c r="AI38" s="85">
        <f t="shared" si="5"/>
        <v>1342.7139581999998</v>
      </c>
      <c r="AJ38" s="85">
        <v>12600</v>
      </c>
      <c r="AK38" s="84">
        <f t="shared" si="6"/>
        <v>115602.34040219997</v>
      </c>
    </row>
    <row r="39" spans="1:37" ht="14.25" x14ac:dyDescent="0.2">
      <c r="A39" s="69" t="s">
        <v>243</v>
      </c>
      <c r="B39" s="69" t="s">
        <v>244</v>
      </c>
      <c r="C39" s="62" t="s">
        <v>14</v>
      </c>
      <c r="D39" s="63" t="s">
        <v>196</v>
      </c>
      <c r="E39" s="81">
        <v>43297</v>
      </c>
      <c r="F39" s="82"/>
      <c r="G39" s="82"/>
      <c r="H39" s="82"/>
      <c r="I39" s="67">
        <v>5</v>
      </c>
      <c r="J39" s="64">
        <v>1</v>
      </c>
      <c r="K39" s="68">
        <v>27.73</v>
      </c>
      <c r="L39" s="64">
        <v>2018</v>
      </c>
      <c r="M39" s="66">
        <f t="shared" si="0"/>
        <v>57678.400000000001</v>
      </c>
      <c r="N39" s="141"/>
      <c r="O39" s="141">
        <v>250</v>
      </c>
      <c r="P39" s="148">
        <f t="shared" si="1"/>
        <v>648.88199999999995</v>
      </c>
      <c r="Q39" s="148">
        <f t="shared" si="2"/>
        <v>648.88199999999995</v>
      </c>
      <c r="R39" s="167"/>
      <c r="S39" s="141">
        <v>1770</v>
      </c>
      <c r="T39" s="168">
        <v>1204</v>
      </c>
      <c r="U39" s="85"/>
      <c r="V39" s="168">
        <v>4306</v>
      </c>
      <c r="W39" s="168">
        <v>10411</v>
      </c>
      <c r="X39" s="148">
        <f t="shared" si="9"/>
        <v>76917.16399999999</v>
      </c>
      <c r="Y39" s="148"/>
      <c r="Z39" s="148">
        <f t="shared" si="7"/>
        <v>76917.16399999999</v>
      </c>
      <c r="AA39" s="85"/>
      <c r="AB39" s="85">
        <v>3920</v>
      </c>
      <c r="AC39" s="85">
        <v>0</v>
      </c>
      <c r="AD39" s="148">
        <f t="shared" si="8"/>
        <v>80837.16399999999</v>
      </c>
      <c r="AE39" s="85"/>
      <c r="AF39" s="84">
        <f t="shared" si="3"/>
        <v>1172.138878</v>
      </c>
      <c r="AG39" s="405">
        <f t="shared" si="4"/>
        <v>15763.246979999998</v>
      </c>
      <c r="AH39" s="405"/>
      <c r="AI39" s="85">
        <f t="shared" si="5"/>
        <v>1291.3736948999999</v>
      </c>
      <c r="AJ39" s="85">
        <v>12600</v>
      </c>
      <c r="AK39" s="84">
        <f t="shared" si="6"/>
        <v>111663.92355289999</v>
      </c>
    </row>
    <row r="40" spans="1:37" ht="14.25" x14ac:dyDescent="0.2">
      <c r="A40" s="69" t="s">
        <v>245</v>
      </c>
      <c r="B40" s="62" t="s">
        <v>246</v>
      </c>
      <c r="C40" s="62" t="s">
        <v>14</v>
      </c>
      <c r="D40" s="63" t="s">
        <v>196</v>
      </c>
      <c r="E40" s="101"/>
      <c r="F40" s="82"/>
      <c r="G40" s="82"/>
      <c r="H40" s="82"/>
      <c r="I40" s="67">
        <v>5</v>
      </c>
      <c r="J40" s="64">
        <v>1</v>
      </c>
      <c r="K40" s="65">
        <v>27.73</v>
      </c>
      <c r="L40" s="64">
        <v>2018</v>
      </c>
      <c r="M40" s="66">
        <f t="shared" si="0"/>
        <v>57678.400000000001</v>
      </c>
      <c r="N40" s="141"/>
      <c r="O40" s="141">
        <v>250</v>
      </c>
      <c r="P40" s="148">
        <f t="shared" si="1"/>
        <v>648.88199999999995</v>
      </c>
      <c r="Q40" s="148">
        <f t="shared" si="2"/>
        <v>648.88199999999995</v>
      </c>
      <c r="R40" s="167"/>
      <c r="S40" s="141">
        <v>1770</v>
      </c>
      <c r="T40" s="168">
        <v>1204</v>
      </c>
      <c r="U40" s="85"/>
      <c r="V40" s="168">
        <v>4306</v>
      </c>
      <c r="W40" s="168">
        <v>10408</v>
      </c>
      <c r="X40" s="148">
        <f t="shared" si="9"/>
        <v>76914.16399999999</v>
      </c>
      <c r="Y40" s="148"/>
      <c r="Z40" s="148">
        <f t="shared" si="7"/>
        <v>76914.16399999999</v>
      </c>
      <c r="AA40" s="85"/>
      <c r="AB40" s="85">
        <v>3920</v>
      </c>
      <c r="AC40" s="85">
        <v>0</v>
      </c>
      <c r="AD40" s="148">
        <f t="shared" si="8"/>
        <v>80834.16399999999</v>
      </c>
      <c r="AE40" s="85"/>
      <c r="AF40" s="84">
        <f t="shared" si="3"/>
        <v>1172.095378</v>
      </c>
      <c r="AG40" s="405">
        <f t="shared" si="4"/>
        <v>15762.661979999999</v>
      </c>
      <c r="AH40" s="405"/>
      <c r="AI40" s="85">
        <f t="shared" si="5"/>
        <v>1291.3257698999998</v>
      </c>
      <c r="AJ40" s="85">
        <v>12600</v>
      </c>
      <c r="AK40" s="84">
        <f t="shared" si="6"/>
        <v>111660.24712789999</v>
      </c>
    </row>
    <row r="41" spans="1:37" ht="14.25" x14ac:dyDescent="0.2">
      <c r="A41" s="183"/>
      <c r="B41" s="76"/>
      <c r="C41" s="76"/>
      <c r="D41" s="77"/>
      <c r="E41" s="184"/>
      <c r="F41" s="105"/>
      <c r="G41" s="105"/>
      <c r="H41" s="105"/>
      <c r="I41" s="185"/>
      <c r="J41" s="78"/>
      <c r="K41" s="79"/>
      <c r="L41" s="78"/>
      <c r="M41" s="80"/>
      <c r="N41" s="186"/>
      <c r="O41" s="186"/>
      <c r="P41" s="147">
        <f t="shared" si="1"/>
        <v>0</v>
      </c>
      <c r="Q41" s="147">
        <f t="shared" si="2"/>
        <v>0</v>
      </c>
      <c r="R41" s="187"/>
      <c r="S41" s="186"/>
      <c r="T41" s="188"/>
      <c r="U41" s="108"/>
      <c r="V41" s="189"/>
      <c r="W41" s="189"/>
      <c r="X41" s="147"/>
      <c r="Y41" s="147"/>
      <c r="Z41" s="147"/>
      <c r="AA41" s="108"/>
      <c r="AB41" s="108"/>
      <c r="AC41" s="108"/>
      <c r="AD41" s="147"/>
      <c r="AE41" s="108"/>
      <c r="AF41" s="107"/>
      <c r="AG41" s="190"/>
      <c r="AH41" s="190"/>
      <c r="AI41" s="108"/>
      <c r="AJ41" s="108"/>
      <c r="AK41" s="107"/>
    </row>
    <row r="42" spans="1:37" ht="14.25" x14ac:dyDescent="0.2">
      <c r="A42" s="62" t="s">
        <v>247</v>
      </c>
      <c r="B42" s="62" t="s">
        <v>248</v>
      </c>
      <c r="C42" s="62" t="s">
        <v>249</v>
      </c>
      <c r="D42" s="63" t="s">
        <v>250</v>
      </c>
      <c r="E42" s="81">
        <v>28017</v>
      </c>
      <c r="F42" s="82"/>
      <c r="G42" s="82"/>
      <c r="H42" s="82"/>
      <c r="I42" s="67">
        <v>4</v>
      </c>
      <c r="J42" s="67">
        <v>2</v>
      </c>
      <c r="K42" s="65">
        <v>31.93</v>
      </c>
      <c r="L42" s="64" t="s">
        <v>18</v>
      </c>
      <c r="M42" s="66">
        <f t="shared" ref="M42:M47" si="10">SUM(K42*2080)</f>
        <v>66414.399999999994</v>
      </c>
      <c r="N42" s="143">
        <v>850</v>
      </c>
      <c r="O42" s="143"/>
      <c r="P42" s="148">
        <f t="shared" ref="P42:P47" si="11">+M42*$P$9</f>
        <v>747.16199999999992</v>
      </c>
      <c r="Q42" s="148">
        <f t="shared" ref="Q42:Q47" si="12">+M42*$Q$9</f>
        <v>747.16199999999992</v>
      </c>
      <c r="R42" s="167"/>
      <c r="S42" s="143">
        <v>0</v>
      </c>
      <c r="T42" s="169">
        <v>0</v>
      </c>
      <c r="U42" s="167"/>
      <c r="V42" s="168"/>
      <c r="W42" s="168"/>
      <c r="X42" s="148">
        <f t="shared" ref="X42:X51" si="13">SUM(M42:W42)</f>
        <v>68758.723999999987</v>
      </c>
      <c r="Y42" s="148">
        <f t="shared" ref="Y42:Y50" si="14">X42</f>
        <v>68758.723999999987</v>
      </c>
      <c r="Z42" s="148"/>
      <c r="AA42" s="168"/>
      <c r="AB42" s="168">
        <v>0</v>
      </c>
      <c r="AC42" s="168">
        <v>0</v>
      </c>
      <c r="AD42" s="148">
        <f t="shared" ref="AD42:AD47" si="15">+X42+AA42+AB42+AC42</f>
        <v>68758.723999999987</v>
      </c>
      <c r="AE42" s="168"/>
      <c r="AF42" s="148">
        <f t="shared" ref="AF42:AF47" si="16">+AD42*$AF$9</f>
        <v>997.00149799999986</v>
      </c>
      <c r="AG42" s="407">
        <f>(+AD42-AC42)*$AG$8</f>
        <v>9626.2213599999995</v>
      </c>
      <c r="AH42" s="407"/>
      <c r="AI42" s="168">
        <f t="shared" ref="AI42:AI47" si="17">+AD42*$AI$9</f>
        <v>1098.4206158999998</v>
      </c>
      <c r="AJ42" s="168">
        <v>12600</v>
      </c>
      <c r="AK42" s="148">
        <f t="shared" ref="AK42:AK47" si="18">SUM(AD42:AJ42)</f>
        <v>93080.367473899983</v>
      </c>
    </row>
    <row r="43" spans="1:37" ht="14.25" x14ac:dyDescent="0.2">
      <c r="A43" s="62" t="s">
        <v>251</v>
      </c>
      <c r="B43" s="62" t="s">
        <v>252</v>
      </c>
      <c r="C43" s="62" t="s">
        <v>253</v>
      </c>
      <c r="D43" s="63" t="s">
        <v>250</v>
      </c>
      <c r="E43" s="81">
        <v>37376</v>
      </c>
      <c r="F43" s="82"/>
      <c r="G43" s="82"/>
      <c r="H43" s="82"/>
      <c r="I43" s="67">
        <v>3</v>
      </c>
      <c r="J43" s="67">
        <v>6</v>
      </c>
      <c r="K43" s="65">
        <v>27.76</v>
      </c>
      <c r="L43" s="64"/>
      <c r="M43" s="66">
        <f t="shared" si="10"/>
        <v>57740.800000000003</v>
      </c>
      <c r="N43" s="100">
        <v>470</v>
      </c>
      <c r="O43" s="100"/>
      <c r="P43" s="148">
        <f t="shared" si="11"/>
        <v>649.58400000000006</v>
      </c>
      <c r="Q43" s="148">
        <f t="shared" si="12"/>
        <v>649.58400000000006</v>
      </c>
      <c r="R43" s="167"/>
      <c r="S43" s="100">
        <v>1772</v>
      </c>
      <c r="T43" s="169">
        <v>500</v>
      </c>
      <c r="U43" s="168"/>
      <c r="V43" s="168"/>
      <c r="W43" s="168">
        <v>4673</v>
      </c>
      <c r="X43" s="148">
        <f t="shared" si="13"/>
        <v>66454.968000000008</v>
      </c>
      <c r="Y43" s="148">
        <f t="shared" si="14"/>
        <v>66454.968000000008</v>
      </c>
      <c r="Z43" s="148"/>
      <c r="AA43" s="168">
        <v>1570</v>
      </c>
      <c r="AB43" s="168">
        <v>0</v>
      </c>
      <c r="AC43" s="168">
        <v>0</v>
      </c>
      <c r="AD43" s="148">
        <f t="shared" si="15"/>
        <v>68024.968000000008</v>
      </c>
      <c r="AE43" s="168"/>
      <c r="AF43" s="148">
        <f t="shared" si="16"/>
        <v>986.36203600000022</v>
      </c>
      <c r="AG43" s="407">
        <f t="shared" ref="AG43:AG54" si="19">(+AD43-AC43)*$AG$8</f>
        <v>9523.4955200000022</v>
      </c>
      <c r="AH43" s="407"/>
      <c r="AI43" s="168">
        <f t="shared" si="17"/>
        <v>1086.6988638</v>
      </c>
      <c r="AJ43" s="168">
        <v>12600</v>
      </c>
      <c r="AK43" s="148">
        <f t="shared" si="18"/>
        <v>92221.524419800015</v>
      </c>
    </row>
    <row r="44" spans="1:37" ht="14.25" x14ac:dyDescent="0.2">
      <c r="A44" s="62" t="s">
        <v>254</v>
      </c>
      <c r="B44" s="62" t="s">
        <v>255</v>
      </c>
      <c r="C44" s="69" t="s">
        <v>256</v>
      </c>
      <c r="D44" s="63" t="s">
        <v>250</v>
      </c>
      <c r="E44" s="81">
        <v>39262</v>
      </c>
      <c r="F44" s="82"/>
      <c r="G44" s="99">
        <v>42737</v>
      </c>
      <c r="H44" s="82"/>
      <c r="I44" s="67">
        <v>4</v>
      </c>
      <c r="J44" s="64">
        <v>2</v>
      </c>
      <c r="K44" s="65">
        <v>32.07</v>
      </c>
      <c r="L44" s="64"/>
      <c r="M44" s="66">
        <f t="shared" si="10"/>
        <v>66705.600000000006</v>
      </c>
      <c r="N44" s="100">
        <v>345</v>
      </c>
      <c r="O44" s="100"/>
      <c r="P44" s="148">
        <f t="shared" si="11"/>
        <v>750.43799999999999</v>
      </c>
      <c r="Q44" s="148">
        <f t="shared" si="12"/>
        <v>750.43799999999999</v>
      </c>
      <c r="R44" s="167"/>
      <c r="S44" s="100">
        <v>0</v>
      </c>
      <c r="T44" s="169">
        <v>500</v>
      </c>
      <c r="U44" s="168"/>
      <c r="V44" s="168"/>
      <c r="W44" s="168">
        <v>4673</v>
      </c>
      <c r="X44" s="148">
        <f t="shared" si="13"/>
        <v>73724.475999999995</v>
      </c>
      <c r="Y44" s="148">
        <f t="shared" si="14"/>
        <v>73724.475999999995</v>
      </c>
      <c r="Z44" s="148"/>
      <c r="AA44" s="168">
        <v>1570</v>
      </c>
      <c r="AB44" s="168">
        <v>0</v>
      </c>
      <c r="AC44" s="168">
        <v>0</v>
      </c>
      <c r="AD44" s="148">
        <f t="shared" si="15"/>
        <v>75294.475999999995</v>
      </c>
      <c r="AE44" s="168"/>
      <c r="AF44" s="148">
        <f t="shared" si="16"/>
        <v>1091.769902</v>
      </c>
      <c r="AG44" s="407">
        <f t="shared" si="19"/>
        <v>10541.226640000001</v>
      </c>
      <c r="AH44" s="407"/>
      <c r="AI44" s="168">
        <f t="shared" si="17"/>
        <v>1202.8292540999998</v>
      </c>
      <c r="AJ44" s="168">
        <v>12600</v>
      </c>
      <c r="AK44" s="148">
        <f t="shared" si="18"/>
        <v>100730.3017961</v>
      </c>
    </row>
    <row r="45" spans="1:37" ht="14.25" x14ac:dyDescent="0.2">
      <c r="A45" s="62" t="s">
        <v>257</v>
      </c>
      <c r="B45" s="62" t="s">
        <v>258</v>
      </c>
      <c r="C45" s="62" t="s">
        <v>253</v>
      </c>
      <c r="D45" s="63" t="s">
        <v>250</v>
      </c>
      <c r="E45" s="81">
        <v>40301</v>
      </c>
      <c r="F45" s="82"/>
      <c r="G45" s="82"/>
      <c r="H45" s="82"/>
      <c r="I45" s="67">
        <v>3</v>
      </c>
      <c r="J45" s="64">
        <v>6</v>
      </c>
      <c r="K45" s="65">
        <v>27.76</v>
      </c>
      <c r="L45" s="64"/>
      <c r="M45" s="66">
        <f t="shared" si="10"/>
        <v>57740.800000000003</v>
      </c>
      <c r="N45" s="100">
        <v>345</v>
      </c>
      <c r="O45" s="100"/>
      <c r="P45" s="148">
        <f t="shared" si="11"/>
        <v>649.58400000000006</v>
      </c>
      <c r="Q45" s="148">
        <f t="shared" si="12"/>
        <v>649.58400000000006</v>
      </c>
      <c r="R45" s="167"/>
      <c r="S45" s="100">
        <v>1772</v>
      </c>
      <c r="T45" s="169">
        <v>500</v>
      </c>
      <c r="U45" s="168"/>
      <c r="V45" s="168"/>
      <c r="W45" s="168">
        <v>4673</v>
      </c>
      <c r="X45" s="148">
        <f t="shared" si="13"/>
        <v>66329.968000000008</v>
      </c>
      <c r="Y45" s="148">
        <f t="shared" si="14"/>
        <v>66329.968000000008</v>
      </c>
      <c r="Z45" s="148"/>
      <c r="AA45" s="168">
        <v>1570</v>
      </c>
      <c r="AB45" s="168">
        <v>0</v>
      </c>
      <c r="AC45" s="168">
        <v>0</v>
      </c>
      <c r="AD45" s="148">
        <f t="shared" si="15"/>
        <v>67899.968000000008</v>
      </c>
      <c r="AE45" s="168"/>
      <c r="AF45" s="148">
        <f t="shared" si="16"/>
        <v>984.54953600000022</v>
      </c>
      <c r="AG45" s="407">
        <f t="shared" si="19"/>
        <v>9505.9955200000022</v>
      </c>
      <c r="AH45" s="407"/>
      <c r="AI45" s="168">
        <f t="shared" si="17"/>
        <v>1084.7019888000002</v>
      </c>
      <c r="AJ45" s="168">
        <v>12600</v>
      </c>
      <c r="AK45" s="148">
        <f t="shared" si="18"/>
        <v>92075.215044800017</v>
      </c>
    </row>
    <row r="46" spans="1:37" ht="14.25" x14ac:dyDescent="0.2">
      <c r="A46" s="69" t="s">
        <v>259</v>
      </c>
      <c r="B46" s="62" t="s">
        <v>260</v>
      </c>
      <c r="C46" s="62" t="s">
        <v>253</v>
      </c>
      <c r="D46" s="63" t="s">
        <v>250</v>
      </c>
      <c r="E46" s="81">
        <v>42002</v>
      </c>
      <c r="F46" s="82"/>
      <c r="G46" s="82"/>
      <c r="H46" s="82"/>
      <c r="I46" s="67">
        <v>3</v>
      </c>
      <c r="J46" s="64">
        <v>6</v>
      </c>
      <c r="K46" s="65">
        <v>27.76</v>
      </c>
      <c r="L46" s="64"/>
      <c r="M46" s="66">
        <f t="shared" si="10"/>
        <v>57740.800000000003</v>
      </c>
      <c r="N46" s="100">
        <v>220</v>
      </c>
      <c r="O46" s="100"/>
      <c r="P46" s="148">
        <f t="shared" si="11"/>
        <v>649.58400000000006</v>
      </c>
      <c r="Q46" s="148">
        <f t="shared" si="12"/>
        <v>649.58400000000006</v>
      </c>
      <c r="R46" s="167"/>
      <c r="S46" s="100">
        <v>1476</v>
      </c>
      <c r="T46" s="169">
        <v>500</v>
      </c>
      <c r="U46" s="168"/>
      <c r="V46" s="168"/>
      <c r="W46" s="168">
        <v>4673</v>
      </c>
      <c r="X46" s="148">
        <f t="shared" si="13"/>
        <v>65908.968000000008</v>
      </c>
      <c r="Y46" s="148">
        <f t="shared" si="14"/>
        <v>65908.968000000008</v>
      </c>
      <c r="Z46" s="148"/>
      <c r="AA46" s="168">
        <v>1570</v>
      </c>
      <c r="AB46" s="168">
        <v>0</v>
      </c>
      <c r="AC46" s="168">
        <v>0</v>
      </c>
      <c r="AD46" s="148">
        <f t="shared" si="15"/>
        <v>67478.968000000008</v>
      </c>
      <c r="AE46" s="168"/>
      <c r="AF46" s="148">
        <f t="shared" si="16"/>
        <v>978.44503600000019</v>
      </c>
      <c r="AG46" s="407">
        <f t="shared" si="19"/>
        <v>9447.0555200000017</v>
      </c>
      <c r="AH46" s="407"/>
      <c r="AI46" s="168">
        <f t="shared" si="17"/>
        <v>1077.9765138</v>
      </c>
      <c r="AJ46" s="168">
        <v>12600</v>
      </c>
      <c r="AK46" s="148">
        <f t="shared" si="18"/>
        <v>91582.4450698</v>
      </c>
    </row>
    <row r="47" spans="1:37" ht="14.25" x14ac:dyDescent="0.2">
      <c r="A47" s="69" t="s">
        <v>261</v>
      </c>
      <c r="B47" s="69" t="s">
        <v>262</v>
      </c>
      <c r="C47" s="62" t="s">
        <v>253</v>
      </c>
      <c r="D47" s="63" t="s">
        <v>250</v>
      </c>
      <c r="E47" s="81">
        <v>42641</v>
      </c>
      <c r="F47" s="82"/>
      <c r="G47" s="82"/>
      <c r="H47" s="82"/>
      <c r="I47" s="67">
        <v>3</v>
      </c>
      <c r="J47" s="64">
        <v>6</v>
      </c>
      <c r="K47" s="65">
        <v>27.76</v>
      </c>
      <c r="L47" s="64"/>
      <c r="M47" s="66">
        <f t="shared" si="10"/>
        <v>57740.800000000003</v>
      </c>
      <c r="N47" s="141"/>
      <c r="O47" s="141"/>
      <c r="P47" s="148">
        <f t="shared" si="11"/>
        <v>649.58400000000006</v>
      </c>
      <c r="Q47" s="148">
        <f t="shared" si="12"/>
        <v>649.58400000000006</v>
      </c>
      <c r="R47" s="167"/>
      <c r="S47" s="141">
        <v>1476</v>
      </c>
      <c r="T47" s="169">
        <v>500</v>
      </c>
      <c r="U47" s="168"/>
      <c r="V47" s="168"/>
      <c r="W47" s="168">
        <v>4673</v>
      </c>
      <c r="X47" s="148">
        <f t="shared" si="13"/>
        <v>65688.968000000008</v>
      </c>
      <c r="Y47" s="148">
        <f t="shared" si="14"/>
        <v>65688.968000000008</v>
      </c>
      <c r="Z47" s="148"/>
      <c r="AA47" s="168">
        <v>1570</v>
      </c>
      <c r="AB47" s="168">
        <v>0</v>
      </c>
      <c r="AC47" s="168">
        <v>0</v>
      </c>
      <c r="AD47" s="148">
        <f t="shared" si="15"/>
        <v>67258.968000000008</v>
      </c>
      <c r="AE47" s="168"/>
      <c r="AF47" s="148">
        <f t="shared" si="16"/>
        <v>975.25503600000013</v>
      </c>
      <c r="AG47" s="407">
        <f t="shared" si="19"/>
        <v>9416.2555200000024</v>
      </c>
      <c r="AH47" s="407"/>
      <c r="AI47" s="168">
        <f t="shared" si="17"/>
        <v>1074.4620138</v>
      </c>
      <c r="AJ47" s="168">
        <v>12600</v>
      </c>
      <c r="AK47" s="148">
        <f t="shared" si="18"/>
        <v>91324.940569800019</v>
      </c>
    </row>
    <row r="48" spans="1:37" ht="14.25" x14ac:dyDescent="0.2">
      <c r="A48" s="69" t="s">
        <v>263</v>
      </c>
      <c r="B48" s="69" t="s">
        <v>264</v>
      </c>
      <c r="C48" s="62" t="s">
        <v>253</v>
      </c>
      <c r="D48" s="63" t="s">
        <v>250</v>
      </c>
      <c r="E48" s="81">
        <v>43311</v>
      </c>
      <c r="F48" s="82"/>
      <c r="G48" s="82"/>
      <c r="H48" s="82"/>
      <c r="I48" s="67">
        <v>3</v>
      </c>
      <c r="J48" s="64">
        <v>4</v>
      </c>
      <c r="K48" s="65">
        <v>24.26</v>
      </c>
      <c r="L48" s="64">
        <v>2018</v>
      </c>
      <c r="M48" s="66">
        <f t="shared" si="0"/>
        <v>50460.800000000003</v>
      </c>
      <c r="N48" s="141"/>
      <c r="O48" s="141"/>
      <c r="P48" s="148">
        <f t="shared" si="1"/>
        <v>567.68399999999997</v>
      </c>
      <c r="Q48" s="148">
        <f t="shared" si="2"/>
        <v>567.68399999999997</v>
      </c>
      <c r="R48" s="167"/>
      <c r="S48" s="141">
        <v>591</v>
      </c>
      <c r="T48" s="169">
        <v>500</v>
      </c>
      <c r="U48" s="168"/>
      <c r="V48" s="168">
        <v>3807</v>
      </c>
      <c r="W48" s="168">
        <v>4673</v>
      </c>
      <c r="X48" s="148">
        <f t="shared" si="13"/>
        <v>61167.168000000005</v>
      </c>
      <c r="Y48" s="148">
        <f t="shared" si="14"/>
        <v>61167.168000000005</v>
      </c>
      <c r="Z48" s="148"/>
      <c r="AA48" s="168">
        <v>1570</v>
      </c>
      <c r="AB48" s="168">
        <v>0</v>
      </c>
      <c r="AC48" s="168">
        <v>0</v>
      </c>
      <c r="AD48" s="148">
        <f t="shared" si="8"/>
        <v>62737.168000000005</v>
      </c>
      <c r="AE48" s="168"/>
      <c r="AF48" s="148">
        <f t="shared" si="3"/>
        <v>909.68893600000013</v>
      </c>
      <c r="AG48" s="407">
        <f t="shared" si="19"/>
        <v>8783.2035200000009</v>
      </c>
      <c r="AH48" s="407"/>
      <c r="AI48" s="168">
        <f t="shared" si="5"/>
        <v>1002.2262588000001</v>
      </c>
      <c r="AJ48" s="168">
        <v>12600</v>
      </c>
      <c r="AK48" s="148">
        <f t="shared" si="6"/>
        <v>86032.286714800008</v>
      </c>
    </row>
    <row r="49" spans="1:38" ht="14.25" x14ac:dyDescent="0.2">
      <c r="A49" s="69" t="s">
        <v>265</v>
      </c>
      <c r="B49" s="69" t="s">
        <v>266</v>
      </c>
      <c r="C49" s="62" t="s">
        <v>253</v>
      </c>
      <c r="D49" s="63" t="s">
        <v>250</v>
      </c>
      <c r="E49" s="81">
        <v>43318</v>
      </c>
      <c r="F49" s="82"/>
      <c r="G49" s="82"/>
      <c r="H49" s="82"/>
      <c r="I49" s="67">
        <v>3</v>
      </c>
      <c r="J49" s="64">
        <v>6</v>
      </c>
      <c r="K49" s="65">
        <v>27.76</v>
      </c>
      <c r="L49" s="64"/>
      <c r="M49" s="66">
        <f t="shared" si="0"/>
        <v>57740.800000000003</v>
      </c>
      <c r="N49" s="141"/>
      <c r="O49" s="141"/>
      <c r="P49" s="148">
        <f t="shared" si="1"/>
        <v>649.58400000000006</v>
      </c>
      <c r="Q49" s="148">
        <f t="shared" si="2"/>
        <v>649.58400000000006</v>
      </c>
      <c r="R49" s="167"/>
      <c r="S49" s="141">
        <v>591</v>
      </c>
      <c r="T49" s="169">
        <v>500</v>
      </c>
      <c r="U49" s="168"/>
      <c r="V49" s="168">
        <v>3807</v>
      </c>
      <c r="W49" s="168">
        <v>4673</v>
      </c>
      <c r="X49" s="148">
        <f t="shared" si="13"/>
        <v>68610.968000000008</v>
      </c>
      <c r="Y49" s="148">
        <f t="shared" si="14"/>
        <v>68610.968000000008</v>
      </c>
      <c r="Z49" s="148"/>
      <c r="AA49" s="168">
        <v>1570</v>
      </c>
      <c r="AB49" s="168">
        <v>0</v>
      </c>
      <c r="AC49" s="168">
        <v>0</v>
      </c>
      <c r="AD49" s="148">
        <f t="shared" si="8"/>
        <v>70180.968000000008</v>
      </c>
      <c r="AE49" s="168"/>
      <c r="AF49" s="148">
        <f t="shared" si="3"/>
        <v>1017.6240360000002</v>
      </c>
      <c r="AG49" s="407">
        <f t="shared" si="19"/>
        <v>9825.3355200000024</v>
      </c>
      <c r="AH49" s="407"/>
      <c r="AI49" s="168">
        <f t="shared" si="5"/>
        <v>1121.1409638</v>
      </c>
      <c r="AJ49" s="168">
        <v>12600</v>
      </c>
      <c r="AK49" s="148">
        <f t="shared" si="6"/>
        <v>94745.068519800014</v>
      </c>
    </row>
    <row r="50" spans="1:38" ht="14.25" x14ac:dyDescent="0.2">
      <c r="A50" s="70" t="s">
        <v>276</v>
      </c>
      <c r="B50" s="69"/>
      <c r="C50" s="62" t="s">
        <v>253</v>
      </c>
      <c r="D50" s="63" t="s">
        <v>250</v>
      </c>
      <c r="E50" s="81"/>
      <c r="F50" s="82"/>
      <c r="G50" s="82"/>
      <c r="H50" s="82"/>
      <c r="I50" s="67">
        <v>3</v>
      </c>
      <c r="J50" s="64">
        <v>4</v>
      </c>
      <c r="K50" s="65">
        <v>24.26</v>
      </c>
      <c r="L50" s="64"/>
      <c r="M50" s="66">
        <f t="shared" si="0"/>
        <v>50460.800000000003</v>
      </c>
      <c r="N50" s="141"/>
      <c r="O50" s="141"/>
      <c r="P50" s="148">
        <f t="shared" si="1"/>
        <v>567.68399999999997</v>
      </c>
      <c r="Q50" s="148">
        <f t="shared" si="2"/>
        <v>567.68399999999997</v>
      </c>
      <c r="R50" s="167"/>
      <c r="S50" s="141">
        <v>591</v>
      </c>
      <c r="T50" s="169">
        <v>500</v>
      </c>
      <c r="U50" s="168"/>
      <c r="V50" s="168">
        <v>3807</v>
      </c>
      <c r="W50" s="168">
        <v>4673</v>
      </c>
      <c r="X50" s="148">
        <f t="shared" si="13"/>
        <v>61167.168000000005</v>
      </c>
      <c r="Y50" s="148">
        <f t="shared" si="14"/>
        <v>61167.168000000005</v>
      </c>
      <c r="Z50" s="148"/>
      <c r="AA50" s="168">
        <v>1570</v>
      </c>
      <c r="AB50" s="168">
        <v>0</v>
      </c>
      <c r="AC50" s="168">
        <v>0</v>
      </c>
      <c r="AD50" s="148">
        <f t="shared" si="8"/>
        <v>62737.168000000005</v>
      </c>
      <c r="AE50" s="168"/>
      <c r="AF50" s="148">
        <f t="shared" si="3"/>
        <v>909.68893600000013</v>
      </c>
      <c r="AG50" s="407">
        <f t="shared" si="19"/>
        <v>8783.2035200000009</v>
      </c>
      <c r="AH50" s="407"/>
      <c r="AI50" s="168">
        <f t="shared" si="5"/>
        <v>1002.2262588000001</v>
      </c>
      <c r="AJ50" s="168">
        <v>12600</v>
      </c>
      <c r="AK50" s="148">
        <f t="shared" si="6"/>
        <v>86032.286714800008</v>
      </c>
    </row>
    <row r="51" spans="1:38" ht="14.25" x14ac:dyDescent="0.2">
      <c r="A51" s="70" t="s">
        <v>279</v>
      </c>
      <c r="B51" s="62"/>
      <c r="C51" s="62"/>
      <c r="D51" s="62"/>
      <c r="E51" s="62"/>
      <c r="F51" s="62"/>
      <c r="G51" s="62"/>
      <c r="H51" s="62"/>
      <c r="I51" s="67">
        <v>3</v>
      </c>
      <c r="J51" s="67">
        <v>4</v>
      </c>
      <c r="K51" s="65">
        <v>24.26</v>
      </c>
      <c r="L51" s="62"/>
      <c r="M51" s="66">
        <f>SUM(K51*2080)</f>
        <v>50460.800000000003</v>
      </c>
      <c r="N51" s="62">
        <v>0</v>
      </c>
      <c r="O51" s="62"/>
      <c r="P51" s="148">
        <f t="shared" si="1"/>
        <v>567.68399999999997</v>
      </c>
      <c r="Q51" s="148">
        <f t="shared" si="2"/>
        <v>567.68399999999997</v>
      </c>
      <c r="R51" s="167"/>
      <c r="S51" s="62">
        <v>591</v>
      </c>
      <c r="T51" s="169">
        <v>0</v>
      </c>
      <c r="U51" s="168"/>
      <c r="V51" s="168"/>
      <c r="W51" s="168">
        <v>4673</v>
      </c>
      <c r="X51" s="148">
        <f t="shared" si="13"/>
        <v>56860.168000000005</v>
      </c>
      <c r="Y51" s="148">
        <f>X51</f>
        <v>56860.168000000005</v>
      </c>
      <c r="Z51" s="148"/>
      <c r="AA51" s="168">
        <v>1570</v>
      </c>
      <c r="AB51" s="168">
        <v>0</v>
      </c>
      <c r="AC51" s="168">
        <v>0</v>
      </c>
      <c r="AD51" s="148">
        <f>+X51+AA51+AB51+AC51</f>
        <v>58430.168000000005</v>
      </c>
      <c r="AE51" s="168"/>
      <c r="AF51" s="148">
        <f t="shared" si="3"/>
        <v>847.23743600000012</v>
      </c>
      <c r="AG51" s="407">
        <f t="shared" si="19"/>
        <v>8180.2235200000014</v>
      </c>
      <c r="AH51" s="407"/>
      <c r="AI51" s="168">
        <f t="shared" si="5"/>
        <v>933.42193380000003</v>
      </c>
      <c r="AJ51" s="168">
        <v>12600</v>
      </c>
      <c r="AK51" s="148">
        <f t="shared" si="6"/>
        <v>80991.050889800012</v>
      </c>
    </row>
    <row r="52" spans="1:38" ht="14.25" x14ac:dyDescent="0.2">
      <c r="A52" s="62"/>
      <c r="B52" s="62"/>
      <c r="C52" s="62"/>
      <c r="D52" s="62"/>
      <c r="E52" s="62"/>
      <c r="F52" s="62"/>
      <c r="G52" s="62"/>
      <c r="H52" s="62"/>
      <c r="I52" s="62"/>
      <c r="J52" s="62"/>
      <c r="K52" s="62"/>
      <c r="L52" s="62"/>
      <c r="M52" s="62">
        <v>0</v>
      </c>
      <c r="N52" s="62">
        <v>0</v>
      </c>
      <c r="O52" s="62"/>
      <c r="P52" s="148">
        <f t="shared" si="1"/>
        <v>0</v>
      </c>
      <c r="Q52" s="148">
        <f t="shared" si="2"/>
        <v>0</v>
      </c>
      <c r="R52" s="167"/>
      <c r="S52" s="317"/>
      <c r="T52" s="169">
        <v>0</v>
      </c>
      <c r="U52" s="168"/>
      <c r="V52" s="168"/>
      <c r="W52" s="168"/>
      <c r="X52" s="148">
        <f t="shared" ref="X52:X54" si="20">SUM(M52:T52)</f>
        <v>0</v>
      </c>
      <c r="Y52" s="148"/>
      <c r="Z52" s="148"/>
      <c r="AA52" s="168">
        <v>0</v>
      </c>
      <c r="AB52" s="168">
        <v>0</v>
      </c>
      <c r="AC52" s="168">
        <v>0</v>
      </c>
      <c r="AD52" s="148">
        <f t="shared" si="8"/>
        <v>0</v>
      </c>
      <c r="AE52" s="168"/>
      <c r="AF52" s="148">
        <f t="shared" si="3"/>
        <v>0</v>
      </c>
      <c r="AG52" s="407">
        <f t="shared" si="19"/>
        <v>0</v>
      </c>
      <c r="AH52" s="407"/>
      <c r="AI52" s="168">
        <f t="shared" si="5"/>
        <v>0</v>
      </c>
      <c r="AJ52" s="168">
        <v>0</v>
      </c>
      <c r="AK52" s="148">
        <f t="shared" si="6"/>
        <v>0</v>
      </c>
    </row>
    <row r="53" spans="1:38" ht="14.25" x14ac:dyDescent="0.2">
      <c r="A53" s="62"/>
      <c r="B53" s="62"/>
      <c r="C53" s="62"/>
      <c r="D53" s="62"/>
      <c r="E53" s="62"/>
      <c r="F53" s="62"/>
      <c r="G53" s="62"/>
      <c r="H53" s="62"/>
      <c r="I53" s="62"/>
      <c r="J53" s="62"/>
      <c r="K53" s="62"/>
      <c r="L53" s="62"/>
      <c r="M53" s="62">
        <v>0</v>
      </c>
      <c r="N53" s="62">
        <v>0</v>
      </c>
      <c r="O53" s="62"/>
      <c r="P53" s="148">
        <f t="shared" si="1"/>
        <v>0</v>
      </c>
      <c r="Q53" s="148">
        <f t="shared" si="2"/>
        <v>0</v>
      </c>
      <c r="R53" s="167"/>
      <c r="S53" s="62"/>
      <c r="T53" s="169">
        <v>0</v>
      </c>
      <c r="U53" s="168"/>
      <c r="V53" s="168"/>
      <c r="W53" s="168"/>
      <c r="X53" s="148">
        <f t="shared" si="20"/>
        <v>0</v>
      </c>
      <c r="Y53" s="148"/>
      <c r="Z53" s="148"/>
      <c r="AA53" s="168">
        <v>0</v>
      </c>
      <c r="AB53" s="168">
        <v>0</v>
      </c>
      <c r="AC53" s="168">
        <v>0</v>
      </c>
      <c r="AD53" s="148">
        <f t="shared" si="8"/>
        <v>0</v>
      </c>
      <c r="AE53" s="168"/>
      <c r="AF53" s="148">
        <f t="shared" si="3"/>
        <v>0</v>
      </c>
      <c r="AG53" s="407">
        <f t="shared" si="19"/>
        <v>0</v>
      </c>
      <c r="AH53" s="407"/>
      <c r="AI53" s="168">
        <f t="shared" si="5"/>
        <v>0</v>
      </c>
      <c r="AJ53" s="168">
        <v>0</v>
      </c>
      <c r="AK53" s="148">
        <f t="shared" si="6"/>
        <v>0</v>
      </c>
    </row>
    <row r="54" spans="1:38" s="71" customFormat="1" ht="15" thickBot="1" x14ac:dyDescent="0.25">
      <c r="A54" s="62"/>
      <c r="B54" s="62"/>
      <c r="C54" s="62"/>
      <c r="D54" s="62"/>
      <c r="E54" s="62"/>
      <c r="F54" s="62"/>
      <c r="G54" s="62"/>
      <c r="H54" s="62"/>
      <c r="I54" s="62"/>
      <c r="J54" s="62"/>
      <c r="K54" s="62"/>
      <c r="L54" s="62"/>
      <c r="M54" s="62">
        <v>0</v>
      </c>
      <c r="N54" s="62">
        <v>0</v>
      </c>
      <c r="O54" s="62"/>
      <c r="P54" s="148">
        <f t="shared" si="1"/>
        <v>0</v>
      </c>
      <c r="Q54" s="148">
        <f t="shared" si="2"/>
        <v>0</v>
      </c>
      <c r="R54" s="167"/>
      <c r="S54" s="62"/>
      <c r="T54" s="169">
        <v>0</v>
      </c>
      <c r="U54" s="168"/>
      <c r="V54" s="168"/>
      <c r="W54" s="168"/>
      <c r="X54" s="148">
        <f t="shared" si="20"/>
        <v>0</v>
      </c>
      <c r="Y54" s="148"/>
      <c r="Z54" s="148"/>
      <c r="AA54" s="168">
        <v>0</v>
      </c>
      <c r="AB54" s="168">
        <v>0</v>
      </c>
      <c r="AC54" s="168">
        <v>0</v>
      </c>
      <c r="AD54" s="179">
        <f t="shared" si="8"/>
        <v>0</v>
      </c>
      <c r="AE54" s="168"/>
      <c r="AF54" s="148">
        <f t="shared" si="3"/>
        <v>0</v>
      </c>
      <c r="AG54" s="407">
        <f t="shared" si="19"/>
        <v>0</v>
      </c>
      <c r="AH54" s="407"/>
      <c r="AI54" s="168">
        <f t="shared" si="5"/>
        <v>0</v>
      </c>
      <c r="AJ54" s="168">
        <v>0</v>
      </c>
      <c r="AK54" s="148">
        <f t="shared" si="6"/>
        <v>0</v>
      </c>
    </row>
    <row r="55" spans="1:38" ht="15" thickBot="1" x14ac:dyDescent="0.25">
      <c r="M55" s="318">
        <f t="shared" ref="M55:AG55" si="21">SUM(M10:M54)</f>
        <v>2729782.899999999</v>
      </c>
      <c r="N55" s="318">
        <f t="shared" si="21"/>
        <v>11345</v>
      </c>
      <c r="O55" s="318">
        <f>SUM(O10:O54)</f>
        <v>6750</v>
      </c>
      <c r="P55" s="319">
        <f>SUM(P10:P54)</f>
        <v>30710.057624999994</v>
      </c>
      <c r="Q55" s="319">
        <f t="shared" si="21"/>
        <v>30710.057624999994</v>
      </c>
      <c r="R55" s="319">
        <f>SUM(R10:R54)</f>
        <v>16215</v>
      </c>
      <c r="S55" s="319">
        <f>SUM(S10:S54)</f>
        <v>44656</v>
      </c>
      <c r="T55" s="319">
        <f t="shared" si="21"/>
        <v>39132</v>
      </c>
      <c r="U55" s="318">
        <v>0</v>
      </c>
      <c r="V55" s="318">
        <f>SUM(V10:V54)</f>
        <v>44163</v>
      </c>
      <c r="W55" s="318">
        <f>SUM(W10:W54)</f>
        <v>323151</v>
      </c>
      <c r="X55" s="72">
        <f t="shared" si="21"/>
        <v>3276615.0152499974</v>
      </c>
      <c r="Y55" s="98">
        <f t="shared" si="21"/>
        <v>654671.54399999999</v>
      </c>
      <c r="Z55" s="98">
        <f t="shared" si="21"/>
        <v>2621943.4712499981</v>
      </c>
      <c r="AA55" s="318">
        <f t="shared" si="21"/>
        <v>14130</v>
      </c>
      <c r="AB55" s="318">
        <f t="shared" si="21"/>
        <v>105840</v>
      </c>
      <c r="AC55" s="72">
        <f t="shared" si="21"/>
        <v>0</v>
      </c>
      <c r="AD55" s="320">
        <f>SUM(AD10:AD54)</f>
        <v>3396585.0152499974</v>
      </c>
      <c r="AE55" s="72">
        <f t="shared" si="21"/>
        <v>0</v>
      </c>
      <c r="AF55" s="72">
        <f t="shared" si="21"/>
        <v>49250.482721125001</v>
      </c>
      <c r="AG55" s="408">
        <f t="shared" si="21"/>
        <v>625549.99305375002</v>
      </c>
      <c r="AH55" s="408"/>
      <c r="AI55" s="72">
        <f>SUM(AI10:AI54)</f>
        <v>54260.445618618753</v>
      </c>
      <c r="AJ55" s="72">
        <f>SUM(AJ10:AJ54)</f>
        <v>478800</v>
      </c>
      <c r="AK55" s="72">
        <f>SUM(AK10:AK54)</f>
        <v>4604445.9366434934</v>
      </c>
      <c r="AL55" s="72">
        <f>+AJ55+AI55+AG55+AF55+AD55</f>
        <v>4604445.9366434915</v>
      </c>
    </row>
    <row r="56" spans="1:38" x14ac:dyDescent="0.2">
      <c r="O56" s="278"/>
      <c r="R56" s="206"/>
      <c r="S56" s="278"/>
      <c r="Y56" s="409">
        <f>+Y55+Z55</f>
        <v>3276615.0152499983</v>
      </c>
      <c r="Z56" s="410"/>
      <c r="AG56" s="411"/>
      <c r="AH56" s="411"/>
    </row>
    <row r="57" spans="1:38" x14ac:dyDescent="0.2">
      <c r="K57" s="72"/>
      <c r="M57" s="72"/>
      <c r="P57" s="206"/>
      <c r="AG57" s="412" t="s">
        <v>267</v>
      </c>
      <c r="AH57" s="411"/>
    </row>
    <row r="58" spans="1:38" x14ac:dyDescent="0.2">
      <c r="AA58" s="72"/>
      <c r="AD58" s="206"/>
      <c r="AG58" s="73" t="s">
        <v>268</v>
      </c>
    </row>
    <row r="59" spans="1:38" x14ac:dyDescent="0.2">
      <c r="M59" s="72"/>
      <c r="P59" s="206"/>
      <c r="V59" s="72"/>
      <c r="AG59" s="74">
        <v>0.14000000000000001</v>
      </c>
    </row>
    <row r="60" spans="1:38" x14ac:dyDescent="0.2">
      <c r="V60" s="72"/>
      <c r="AD60" s="206"/>
      <c r="AG60" s="73" t="s">
        <v>269</v>
      </c>
    </row>
    <row r="61" spans="1:38" x14ac:dyDescent="0.2">
      <c r="V61" s="72"/>
    </row>
    <row r="62" spans="1:38" x14ac:dyDescent="0.2">
      <c r="V62" s="72"/>
      <c r="W62" s="56" t="s">
        <v>18</v>
      </c>
      <c r="AD62" s="206"/>
      <c r="AG62" s="206"/>
    </row>
    <row r="63" spans="1:38" x14ac:dyDescent="0.2">
      <c r="N63" s="72"/>
      <c r="AG63" s="206"/>
    </row>
    <row r="64" spans="1:38" x14ac:dyDescent="0.2">
      <c r="AG64" s="206"/>
    </row>
  </sheetData>
  <mergeCells count="53">
    <mergeCell ref="AG55:AH55"/>
    <mergeCell ref="Y56:Z56"/>
    <mergeCell ref="AG56:AH56"/>
    <mergeCell ref="AG57:AH57"/>
    <mergeCell ref="AG49:AH49"/>
    <mergeCell ref="AG50:AH50"/>
    <mergeCell ref="AG51:AH51"/>
    <mergeCell ref="AG52:AH52"/>
    <mergeCell ref="AG53:AH53"/>
    <mergeCell ref="AG54:AH54"/>
    <mergeCell ref="AG48:AH48"/>
    <mergeCell ref="AG37:AH37"/>
    <mergeCell ref="AG38:AH38"/>
    <mergeCell ref="AG39:AH39"/>
    <mergeCell ref="AG40:AH40"/>
    <mergeCell ref="AG42:AH42"/>
    <mergeCell ref="AG43:AH43"/>
    <mergeCell ref="AG44:AH44"/>
    <mergeCell ref="AG45:AH45"/>
    <mergeCell ref="AG46:AH46"/>
    <mergeCell ref="AG47:AH47"/>
    <mergeCell ref="AG36:AH36"/>
    <mergeCell ref="AG26:AH26"/>
    <mergeCell ref="AG27:AH27"/>
    <mergeCell ref="AG28:AH28"/>
    <mergeCell ref="AG18:AH18"/>
    <mergeCell ref="AG29:AH29"/>
    <mergeCell ref="AG30:AH30"/>
    <mergeCell ref="AG31:AH31"/>
    <mergeCell ref="AG32:AH32"/>
    <mergeCell ref="AG33:AH33"/>
    <mergeCell ref="AG34:AH34"/>
    <mergeCell ref="AG35:AH35"/>
    <mergeCell ref="AG25:AH25"/>
    <mergeCell ref="AG22:AH22"/>
    <mergeCell ref="AG23:AH23"/>
    <mergeCell ref="AG24:AH24"/>
    <mergeCell ref="AG10:AH10"/>
    <mergeCell ref="AG12:AH12"/>
    <mergeCell ref="AG15:AH15"/>
    <mergeCell ref="AG20:AH20"/>
    <mergeCell ref="AG21:AH21"/>
    <mergeCell ref="AG17:AH17"/>
    <mergeCell ref="AG13:AH13"/>
    <mergeCell ref="AG16:AH16"/>
    <mergeCell ref="AG2:AH2"/>
    <mergeCell ref="AG5:AH5"/>
    <mergeCell ref="A8:B8"/>
    <mergeCell ref="C8:C9"/>
    <mergeCell ref="D8:D9"/>
    <mergeCell ref="E8:E9"/>
    <mergeCell ref="I8:I9"/>
    <mergeCell ref="J8:J9"/>
  </mergeCells>
  <pageMargins left="0.25" right="0.25" top="0.5" bottom="0.5" header="0.5" footer="0.5"/>
  <pageSetup paperSize="5"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view="pageBreakPreview" topLeftCell="A16" zoomScaleNormal="100" zoomScaleSheetLayoutView="100" workbookViewId="0">
      <selection activeCell="D27" sqref="D27"/>
    </sheetView>
  </sheetViews>
  <sheetFormatPr defaultColWidth="8.85546875" defaultRowHeight="15" x14ac:dyDescent="0.25"/>
  <cols>
    <col min="1" max="1" width="56" style="41" customWidth="1"/>
    <col min="2" max="2" width="29.42578125" style="41" customWidth="1"/>
    <col min="3" max="3" width="29.5703125" style="41" customWidth="1"/>
    <col min="4" max="5" width="29.42578125" style="41" customWidth="1"/>
    <col min="6" max="16384" width="8.85546875" style="41"/>
  </cols>
  <sheetData>
    <row r="1" spans="1:6" ht="18" x14ac:dyDescent="0.25">
      <c r="A1" s="413" t="s">
        <v>126</v>
      </c>
      <c r="B1" s="413"/>
      <c r="C1" s="413"/>
      <c r="D1" s="413"/>
      <c r="E1" s="413"/>
      <c r="F1" s="40"/>
    </row>
    <row r="2" spans="1:6" ht="18" x14ac:dyDescent="0.25">
      <c r="A2" s="413">
        <v>819</v>
      </c>
      <c r="B2" s="413"/>
      <c r="C2" s="413"/>
      <c r="D2" s="413"/>
      <c r="E2" s="413"/>
      <c r="F2" s="40"/>
    </row>
    <row r="3" spans="1:6" ht="20.25" x14ac:dyDescent="0.3">
      <c r="A3" s="3" t="s">
        <v>127</v>
      </c>
      <c r="B3" s="42"/>
      <c r="C3" s="42"/>
      <c r="D3" s="42"/>
      <c r="E3" s="42"/>
    </row>
    <row r="4" spans="1:6" ht="81.599999999999994" customHeight="1" x14ac:dyDescent="0.3">
      <c r="A4" s="414" t="s">
        <v>128</v>
      </c>
      <c r="B4" s="414"/>
      <c r="C4" s="414"/>
      <c r="D4" s="414"/>
      <c r="E4" s="414"/>
      <c r="F4" s="40"/>
    </row>
    <row r="5" spans="1:6" ht="18" x14ac:dyDescent="0.25">
      <c r="A5" s="40"/>
      <c r="B5" s="40"/>
      <c r="C5" s="40"/>
      <c r="D5" s="40"/>
      <c r="E5" s="40"/>
      <c r="F5" s="40"/>
    </row>
    <row r="7" spans="1:6" ht="33" customHeight="1" x14ac:dyDescent="0.25">
      <c r="A7" s="413" t="s">
        <v>129</v>
      </c>
      <c r="B7" s="413"/>
      <c r="C7" s="413"/>
      <c r="D7" s="413"/>
      <c r="E7" s="413"/>
    </row>
    <row r="8" spans="1:6" ht="18" customHeight="1" x14ac:dyDescent="0.3">
      <c r="A8" s="413" t="s">
        <v>18</v>
      </c>
      <c r="B8" s="413"/>
      <c r="C8" s="413"/>
      <c r="D8" s="1"/>
      <c r="E8" s="1"/>
      <c r="F8" s="44"/>
    </row>
    <row r="9" spans="1:6" ht="16.149999999999999" customHeight="1" x14ac:dyDescent="0.3">
      <c r="A9" s="413">
        <v>819</v>
      </c>
      <c r="B9" s="413"/>
      <c r="C9" s="413"/>
      <c r="D9" s="413"/>
      <c r="E9" s="413"/>
      <c r="F9" s="44"/>
    </row>
    <row r="10" spans="1:6" ht="19.149999999999999" customHeight="1" x14ac:dyDescent="0.25">
      <c r="A10" s="21" t="s">
        <v>18</v>
      </c>
      <c r="B10" s="5"/>
      <c r="C10" s="5"/>
      <c r="D10" s="5"/>
      <c r="E10" s="5"/>
      <c r="F10" s="45"/>
    </row>
    <row r="11" spans="1:6" ht="11.45" customHeight="1" x14ac:dyDescent="0.25">
      <c r="A11" s="51" t="s">
        <v>18</v>
      </c>
      <c r="B11" s="5"/>
      <c r="C11" s="5"/>
      <c r="D11" s="5"/>
      <c r="E11" s="5"/>
      <c r="F11" s="46"/>
    </row>
    <row r="12" spans="1:6" ht="18" x14ac:dyDescent="0.25">
      <c r="A12" s="24" t="s">
        <v>130</v>
      </c>
      <c r="B12" s="25">
        <v>2017</v>
      </c>
      <c r="C12" s="25" t="s">
        <v>633</v>
      </c>
      <c r="D12" s="25">
        <v>2019</v>
      </c>
      <c r="E12" s="25">
        <v>2020</v>
      </c>
    </row>
    <row r="13" spans="1:6" ht="18" x14ac:dyDescent="0.25">
      <c r="A13" s="24"/>
      <c r="B13" s="25" t="s">
        <v>109</v>
      </c>
      <c r="C13" s="25" t="s">
        <v>109</v>
      </c>
      <c r="D13" s="25" t="s">
        <v>110</v>
      </c>
      <c r="E13" s="25" t="s">
        <v>110</v>
      </c>
    </row>
    <row r="14" spans="1:6" ht="18" x14ac:dyDescent="0.25">
      <c r="A14" s="21" t="s">
        <v>113</v>
      </c>
      <c r="B14" s="5"/>
      <c r="C14" s="5"/>
      <c r="D14" s="5"/>
      <c r="E14" s="5"/>
    </row>
    <row r="15" spans="1:6" ht="18" x14ac:dyDescent="0.25">
      <c r="A15" s="21" t="s">
        <v>131</v>
      </c>
      <c r="B15" s="5"/>
      <c r="C15" s="5"/>
      <c r="D15" s="5"/>
      <c r="E15" s="5"/>
    </row>
    <row r="16" spans="1:6" ht="18" x14ac:dyDescent="0.25">
      <c r="A16" s="5" t="s">
        <v>132</v>
      </c>
      <c r="B16" s="16">
        <v>626.79</v>
      </c>
      <c r="C16" s="16">
        <v>0</v>
      </c>
      <c r="D16" s="16">
        <v>0</v>
      </c>
      <c r="E16" s="16">
        <v>0</v>
      </c>
    </row>
    <row r="17" spans="1:5" ht="18" x14ac:dyDescent="0.25">
      <c r="A17" s="5"/>
      <c r="B17" s="5"/>
      <c r="C17" s="5"/>
      <c r="D17" s="5"/>
      <c r="E17" s="5"/>
    </row>
    <row r="18" spans="1:5" ht="18" x14ac:dyDescent="0.25">
      <c r="A18" s="26" t="s">
        <v>64</v>
      </c>
      <c r="B18" s="27">
        <f>SUM(B16)</f>
        <v>626.79</v>
      </c>
      <c r="C18" s="27">
        <v>0</v>
      </c>
      <c r="D18" s="27">
        <f>SUM(D16)</f>
        <v>0</v>
      </c>
      <c r="E18" s="27">
        <f>SUM(E16)</f>
        <v>0</v>
      </c>
    </row>
    <row r="19" spans="1:5" ht="18" x14ac:dyDescent="0.25">
      <c r="A19" s="30"/>
      <c r="B19" s="27"/>
      <c r="C19" s="27"/>
      <c r="D19" s="27"/>
      <c r="E19" s="27"/>
    </row>
    <row r="20" spans="1:5" ht="18" x14ac:dyDescent="0.25">
      <c r="A20" s="30"/>
      <c r="B20" s="27"/>
      <c r="C20" s="27"/>
      <c r="D20" s="27"/>
      <c r="E20" s="27"/>
    </row>
    <row r="21" spans="1:5" ht="18" x14ac:dyDescent="0.25">
      <c r="A21" s="26"/>
      <c r="B21" s="27"/>
      <c r="C21" s="27"/>
      <c r="D21" s="27"/>
      <c r="E21" s="27"/>
    </row>
    <row r="22" spans="1:5" ht="18" x14ac:dyDescent="0.25">
      <c r="A22" s="26" t="s">
        <v>108</v>
      </c>
      <c r="B22" s="27">
        <f t="shared" ref="B22" si="0">+B18</f>
        <v>626.79</v>
      </c>
      <c r="C22" s="27">
        <f t="shared" ref="C22:E22" si="1">+C18</f>
        <v>0</v>
      </c>
      <c r="D22" s="27">
        <f t="shared" si="1"/>
        <v>0</v>
      </c>
      <c r="E22" s="27">
        <f t="shared" si="1"/>
        <v>0</v>
      </c>
    </row>
    <row r="23" spans="1:5" ht="18" x14ac:dyDescent="0.25">
      <c r="A23" s="29"/>
      <c r="B23" s="29"/>
      <c r="C23" s="29"/>
      <c r="D23" s="29"/>
      <c r="E23" s="29"/>
    </row>
    <row r="24" spans="1:5" ht="18" x14ac:dyDescent="0.25">
      <c r="A24" s="29"/>
      <c r="B24" s="29"/>
      <c r="C24" s="29"/>
      <c r="D24" s="29"/>
      <c r="E24" s="29"/>
    </row>
    <row r="25" spans="1:5" ht="18" x14ac:dyDescent="0.25">
      <c r="A25" s="29"/>
      <c r="B25" s="29"/>
      <c r="C25" s="29"/>
      <c r="D25" s="29"/>
      <c r="E25" s="29"/>
    </row>
    <row r="26" spans="1:5" ht="18" x14ac:dyDescent="0.25">
      <c r="A26" s="29"/>
      <c r="B26" s="29"/>
      <c r="C26" s="29"/>
      <c r="D26" s="29"/>
      <c r="E26" s="29"/>
    </row>
    <row r="27" spans="1:5" ht="18" x14ac:dyDescent="0.25">
      <c r="A27" s="28" t="s">
        <v>122</v>
      </c>
      <c r="B27" s="29"/>
      <c r="C27" s="29"/>
      <c r="D27" s="29"/>
      <c r="E27" s="29"/>
    </row>
    <row r="28" spans="1:5" ht="18" x14ac:dyDescent="0.25">
      <c r="A28" s="28" t="s">
        <v>133</v>
      </c>
      <c r="B28" s="29"/>
      <c r="C28" s="29"/>
      <c r="D28" s="29"/>
      <c r="E28" s="29"/>
    </row>
    <row r="29" spans="1:5" ht="18" x14ac:dyDescent="0.25">
      <c r="A29" s="28" t="s">
        <v>134</v>
      </c>
      <c r="B29" s="29"/>
      <c r="C29" s="29"/>
      <c r="D29" s="29"/>
      <c r="E29" s="29"/>
    </row>
    <row r="30" spans="1:5" ht="18" x14ac:dyDescent="0.25">
      <c r="A30" s="28" t="s">
        <v>18</v>
      </c>
      <c r="B30" s="29"/>
      <c r="C30" s="29"/>
      <c r="D30" s="29"/>
      <c r="E30" s="29"/>
    </row>
    <row r="31" spans="1:5" ht="18" x14ac:dyDescent="0.25">
      <c r="A31" s="28" t="s">
        <v>123</v>
      </c>
      <c r="B31" s="29"/>
      <c r="C31" s="29"/>
      <c r="D31" s="29"/>
      <c r="E31" s="29"/>
    </row>
    <row r="32" spans="1:5" ht="18" x14ac:dyDescent="0.25">
      <c r="A32" s="53" t="s">
        <v>135</v>
      </c>
      <c r="B32" s="16">
        <v>0</v>
      </c>
      <c r="C32" s="16">
        <v>0</v>
      </c>
      <c r="D32" s="16">
        <v>0</v>
      </c>
      <c r="E32" s="16">
        <v>0</v>
      </c>
    </row>
    <row r="33" spans="1:5" ht="18" x14ac:dyDescent="0.25">
      <c r="A33" s="53" t="s">
        <v>124</v>
      </c>
      <c r="B33" s="16">
        <v>0</v>
      </c>
      <c r="C33" s="16">
        <v>0</v>
      </c>
      <c r="D33" s="16">
        <v>0</v>
      </c>
      <c r="E33" s="16">
        <v>0</v>
      </c>
    </row>
    <row r="34" spans="1:5" ht="18" x14ac:dyDescent="0.25">
      <c r="A34" s="53"/>
      <c r="B34" s="29"/>
      <c r="C34" s="29"/>
      <c r="D34" s="29"/>
      <c r="E34" s="29"/>
    </row>
    <row r="35" spans="1:5" ht="18" x14ac:dyDescent="0.25">
      <c r="A35" s="54" t="s">
        <v>103</v>
      </c>
      <c r="B35" s="29"/>
      <c r="C35" s="29"/>
      <c r="D35" s="29"/>
      <c r="E35" s="29"/>
    </row>
    <row r="36" spans="1:5" ht="18" x14ac:dyDescent="0.25">
      <c r="A36" s="52" t="s">
        <v>136</v>
      </c>
      <c r="B36" s="16">
        <v>480</v>
      </c>
      <c r="C36" s="16">
        <v>5453</v>
      </c>
      <c r="D36" s="16">
        <v>825.92</v>
      </c>
      <c r="E36" s="16">
        <v>0</v>
      </c>
    </row>
    <row r="37" spans="1:5" ht="18" x14ac:dyDescent="0.25">
      <c r="A37" s="52"/>
      <c r="B37" s="32"/>
      <c r="C37" s="32"/>
      <c r="D37" s="16" t="s">
        <v>18</v>
      </c>
      <c r="E37" s="16" t="s">
        <v>18</v>
      </c>
    </row>
    <row r="38" spans="1:5" ht="18" x14ac:dyDescent="0.25">
      <c r="A38" s="26" t="s">
        <v>64</v>
      </c>
      <c r="B38" s="27">
        <f>SUM(B32:B36)</f>
        <v>480</v>
      </c>
      <c r="C38" s="27">
        <f>SUM(C32:C36)</f>
        <v>5453</v>
      </c>
      <c r="D38" s="27">
        <f>SUM(D32:D36)</f>
        <v>825.92</v>
      </c>
      <c r="E38" s="27">
        <f>SUM(E32:E36)</f>
        <v>0</v>
      </c>
    </row>
    <row r="39" spans="1:5" ht="18" x14ac:dyDescent="0.25">
      <c r="A39" s="31" t="s">
        <v>18</v>
      </c>
      <c r="B39" s="27"/>
      <c r="C39" s="27"/>
      <c r="D39" s="27"/>
      <c r="E39" s="27"/>
    </row>
    <row r="40" spans="1:5" ht="18" x14ac:dyDescent="0.25">
      <c r="A40" s="26" t="s">
        <v>108</v>
      </c>
      <c r="B40" s="27">
        <f>SUM(B38)</f>
        <v>480</v>
      </c>
      <c r="C40" s="27">
        <f>SUM(C38)</f>
        <v>5453</v>
      </c>
      <c r="D40" s="27">
        <f>SUM(D38)</f>
        <v>825.92</v>
      </c>
      <c r="E40" s="27">
        <f>SUM(E38)</f>
        <v>0</v>
      </c>
    </row>
    <row r="41" spans="1:5" ht="18" x14ac:dyDescent="0.25">
      <c r="A41" s="47"/>
      <c r="B41" s="47"/>
      <c r="C41" s="47"/>
      <c r="D41" s="12"/>
      <c r="E41" s="48"/>
    </row>
    <row r="42" spans="1:5" ht="18" x14ac:dyDescent="0.25">
      <c r="A42" s="47"/>
      <c r="B42" s="47"/>
      <c r="C42" s="47"/>
      <c r="D42" s="12"/>
      <c r="E42" s="48"/>
    </row>
    <row r="43" spans="1:5" ht="21" x14ac:dyDescent="0.35">
      <c r="A43" s="352" t="s">
        <v>628</v>
      </c>
      <c r="B43" s="47"/>
      <c r="C43" s="47"/>
      <c r="D43" s="12"/>
      <c r="E43" s="48"/>
    </row>
    <row r="44" spans="1:5" ht="21" x14ac:dyDescent="0.35">
      <c r="A44" s="353"/>
      <c r="B44" s="47"/>
      <c r="C44" s="47"/>
      <c r="D44" s="12"/>
      <c r="E44" s="48"/>
    </row>
    <row r="45" spans="1:5" ht="21" x14ac:dyDescent="0.35">
      <c r="A45" s="353"/>
      <c r="B45" s="47"/>
      <c r="C45" s="47"/>
      <c r="D45" s="12"/>
      <c r="E45" s="48"/>
    </row>
    <row r="46" spans="1:5" ht="18" x14ac:dyDescent="0.25">
      <c r="A46" s="47"/>
      <c r="B46" s="47"/>
      <c r="C46" s="47"/>
      <c r="D46" s="12"/>
      <c r="E46" s="48"/>
    </row>
    <row r="47" spans="1:5" ht="18" x14ac:dyDescent="0.25">
      <c r="A47" s="47"/>
      <c r="B47" s="47"/>
      <c r="C47" s="47"/>
      <c r="D47" s="12"/>
      <c r="E47" s="48"/>
    </row>
    <row r="48" spans="1:5" ht="18" x14ac:dyDescent="0.25">
      <c r="A48" s="47"/>
      <c r="B48" s="47"/>
      <c r="C48" s="47"/>
      <c r="D48" s="12"/>
      <c r="E48" s="48"/>
    </row>
    <row r="49" spans="1:5" ht="18" x14ac:dyDescent="0.25">
      <c r="A49" s="47"/>
      <c r="B49" s="47"/>
      <c r="C49" s="47"/>
      <c r="D49" s="12"/>
      <c r="E49" s="48"/>
    </row>
    <row r="50" spans="1:5" ht="18" x14ac:dyDescent="0.25">
      <c r="A50" s="47"/>
      <c r="B50" s="47"/>
      <c r="C50" s="47"/>
      <c r="D50" s="12"/>
      <c r="E50" s="48"/>
    </row>
    <row r="51" spans="1:5" ht="18" x14ac:dyDescent="0.25">
      <c r="A51" s="47"/>
      <c r="B51" s="47"/>
      <c r="C51" s="47"/>
      <c r="D51" s="12"/>
      <c r="E51" s="48"/>
    </row>
    <row r="52" spans="1:5" ht="18" x14ac:dyDescent="0.25">
      <c r="A52" s="47"/>
      <c r="B52" s="47"/>
      <c r="C52" s="47"/>
      <c r="D52" s="12"/>
      <c r="E52" s="48"/>
    </row>
    <row r="53" spans="1:5" ht="18" x14ac:dyDescent="0.25">
      <c r="A53" s="47"/>
      <c r="B53" s="47"/>
      <c r="C53" s="47"/>
      <c r="D53" s="12"/>
      <c r="E53" s="48"/>
    </row>
    <row r="54" spans="1:5" ht="18" x14ac:dyDescent="0.25">
      <c r="A54" s="47"/>
      <c r="B54" s="47"/>
      <c r="C54" s="47"/>
      <c r="D54" s="12"/>
      <c r="E54" s="48"/>
    </row>
    <row r="55" spans="1:5" ht="18" x14ac:dyDescent="0.25">
      <c r="A55" s="47"/>
      <c r="B55" s="47"/>
      <c r="C55" s="47"/>
      <c r="D55" s="12"/>
      <c r="E55" s="48"/>
    </row>
    <row r="56" spans="1:5" ht="18" x14ac:dyDescent="0.25">
      <c r="A56" s="47"/>
      <c r="B56" s="47"/>
      <c r="C56" s="47"/>
      <c r="D56" s="12"/>
      <c r="E56" s="48"/>
    </row>
    <row r="57" spans="1:5" ht="18" x14ac:dyDescent="0.25">
      <c r="A57" s="47"/>
      <c r="B57" s="47"/>
      <c r="C57" s="47"/>
      <c r="D57" s="48"/>
      <c r="E57" s="48"/>
    </row>
    <row r="58" spans="1:5" ht="18" x14ac:dyDescent="0.25">
      <c r="A58" s="47"/>
      <c r="B58" s="49"/>
      <c r="C58" s="47"/>
      <c r="D58" s="39"/>
      <c r="E58" s="48"/>
    </row>
    <row r="59" spans="1:5" ht="18" x14ac:dyDescent="0.25">
      <c r="A59" s="47"/>
      <c r="B59" s="47"/>
      <c r="C59" s="47"/>
      <c r="D59" s="48"/>
      <c r="E59" s="48"/>
    </row>
    <row r="60" spans="1:5" ht="18" x14ac:dyDescent="0.25">
      <c r="A60" s="47"/>
      <c r="B60" s="49"/>
      <c r="C60" s="47"/>
      <c r="D60" s="48"/>
      <c r="E60" s="48"/>
    </row>
    <row r="61" spans="1:5" ht="18" x14ac:dyDescent="0.25">
      <c r="A61" s="47"/>
      <c r="B61" s="47"/>
      <c r="C61" s="47"/>
      <c r="D61" s="12"/>
      <c r="E61" s="48"/>
    </row>
    <row r="62" spans="1:5" ht="18" x14ac:dyDescent="0.25">
      <c r="A62" s="47"/>
      <c r="B62" s="47"/>
      <c r="C62" s="47"/>
      <c r="D62" s="12"/>
      <c r="E62" s="48"/>
    </row>
    <row r="63" spans="1:5" ht="18" x14ac:dyDescent="0.25">
      <c r="A63" s="47"/>
      <c r="B63" s="47"/>
      <c r="C63" s="47"/>
      <c r="D63" s="12"/>
      <c r="E63" s="48"/>
    </row>
    <row r="64" spans="1:5" ht="18" x14ac:dyDescent="0.25">
      <c r="A64" s="47"/>
      <c r="B64" s="47"/>
      <c r="C64" s="47"/>
      <c r="D64" s="12"/>
      <c r="E64" s="48"/>
    </row>
    <row r="65" spans="1:5" ht="18" x14ac:dyDescent="0.25">
      <c r="A65" s="47"/>
      <c r="B65" s="47"/>
      <c r="C65" s="47"/>
      <c r="D65" s="12"/>
      <c r="E65" s="48"/>
    </row>
    <row r="66" spans="1:5" ht="18" x14ac:dyDescent="0.25">
      <c r="A66" s="47"/>
      <c r="B66" s="47"/>
      <c r="C66" s="47"/>
      <c r="D66" s="12"/>
      <c r="E66" s="48"/>
    </row>
    <row r="67" spans="1:5" ht="18" x14ac:dyDescent="0.25">
      <c r="A67" s="47"/>
      <c r="B67" s="47"/>
      <c r="C67" s="47"/>
      <c r="D67" s="12"/>
      <c r="E67" s="48"/>
    </row>
    <row r="68" spans="1:5" ht="18" x14ac:dyDescent="0.25">
      <c r="A68" s="47"/>
      <c r="B68" s="47"/>
      <c r="C68" s="47"/>
      <c r="D68" s="12"/>
      <c r="E68" s="48"/>
    </row>
    <row r="69" spans="1:5" ht="18" x14ac:dyDescent="0.25">
      <c r="A69" s="47"/>
      <c r="B69" s="47"/>
      <c r="C69" s="47"/>
      <c r="D69" s="12"/>
      <c r="E69" s="48"/>
    </row>
    <row r="70" spans="1:5" ht="18" x14ac:dyDescent="0.25">
      <c r="A70" s="47"/>
      <c r="B70" s="47"/>
      <c r="C70" s="47"/>
      <c r="D70" s="12"/>
      <c r="E70" s="48"/>
    </row>
    <row r="71" spans="1:5" ht="18" x14ac:dyDescent="0.25">
      <c r="A71" s="47"/>
      <c r="B71" s="47"/>
      <c r="C71" s="47"/>
      <c r="D71" s="12"/>
      <c r="E71" s="48"/>
    </row>
    <row r="72" spans="1:5" ht="18" x14ac:dyDescent="0.25">
      <c r="A72" s="47"/>
      <c r="B72" s="47"/>
      <c r="C72" s="47"/>
      <c r="D72" s="48"/>
      <c r="E72" s="39"/>
    </row>
    <row r="73" spans="1:5" ht="18" x14ac:dyDescent="0.25">
      <c r="A73" s="47"/>
      <c r="B73" s="49"/>
      <c r="C73" s="47"/>
      <c r="D73" s="39"/>
      <c r="E73" s="39"/>
    </row>
    <row r="74" spans="1:5" ht="18" x14ac:dyDescent="0.25">
      <c r="A74" s="47"/>
      <c r="B74" s="47"/>
      <c r="C74" s="47"/>
      <c r="D74" s="47"/>
      <c r="E74" s="47"/>
    </row>
    <row r="75" spans="1:5" ht="18" x14ac:dyDescent="0.25">
      <c r="A75" s="47"/>
      <c r="B75" s="47"/>
      <c r="C75" s="47"/>
      <c r="D75" s="47"/>
      <c r="E75" s="47"/>
    </row>
    <row r="76" spans="1:5" ht="18" x14ac:dyDescent="0.25">
      <c r="A76" s="47"/>
      <c r="B76" s="49"/>
      <c r="C76" s="47"/>
      <c r="D76" s="39"/>
      <c r="E76" s="39"/>
    </row>
    <row r="77" spans="1:5" ht="18" x14ac:dyDescent="0.25">
      <c r="A77" s="47"/>
      <c r="B77" s="47"/>
      <c r="C77" s="47"/>
      <c r="D77" s="47"/>
      <c r="E77" s="47"/>
    </row>
    <row r="78" spans="1:5" ht="18" x14ac:dyDescent="0.25">
      <c r="A78" s="47"/>
      <c r="B78" s="47"/>
      <c r="C78" s="47"/>
      <c r="D78" s="47"/>
      <c r="E78" s="47"/>
    </row>
    <row r="79" spans="1:5" ht="18" x14ac:dyDescent="0.25">
      <c r="A79" s="47"/>
      <c r="B79" s="47"/>
      <c r="C79" s="47"/>
      <c r="D79" s="47"/>
      <c r="E79" s="47"/>
    </row>
    <row r="82" spans="1:5" ht="18" x14ac:dyDescent="0.25">
      <c r="A82" s="40"/>
      <c r="B82" s="40"/>
      <c r="C82" s="40"/>
      <c r="D82" s="40"/>
      <c r="E82" s="40"/>
    </row>
    <row r="83" spans="1:5" ht="18" x14ac:dyDescent="0.25">
      <c r="A83" s="42"/>
      <c r="B83" s="42"/>
      <c r="C83" s="42"/>
      <c r="D83" s="42"/>
      <c r="E83" s="42"/>
    </row>
    <row r="84" spans="1:5" ht="18" x14ac:dyDescent="0.25">
      <c r="A84" s="40"/>
      <c r="B84" s="40"/>
      <c r="C84" s="40"/>
      <c r="D84" s="40"/>
      <c r="E84" s="40"/>
    </row>
    <row r="85" spans="1:5" ht="18" x14ac:dyDescent="0.25">
      <c r="A85" s="49"/>
      <c r="B85" s="47"/>
      <c r="C85" s="47"/>
      <c r="D85" s="47"/>
      <c r="E85" s="47"/>
    </row>
    <row r="86" spans="1:5" ht="18" x14ac:dyDescent="0.25">
      <c r="A86" s="49"/>
      <c r="B86" s="42"/>
      <c r="C86" s="42"/>
      <c r="D86" s="42"/>
      <c r="E86" s="42"/>
    </row>
    <row r="87" spans="1:5" ht="18" x14ac:dyDescent="0.25">
      <c r="A87" s="49"/>
      <c r="B87" s="42"/>
      <c r="C87" s="42"/>
      <c r="D87" s="42"/>
      <c r="E87" s="42"/>
    </row>
    <row r="88" spans="1:5" ht="18" x14ac:dyDescent="0.25">
      <c r="A88" s="49"/>
      <c r="B88" s="47"/>
      <c r="C88" s="47"/>
      <c r="D88" s="47"/>
      <c r="E88" s="47"/>
    </row>
    <row r="89" spans="1:5" ht="18" x14ac:dyDescent="0.25">
      <c r="A89" s="49"/>
      <c r="B89" s="47"/>
      <c r="C89" s="47"/>
      <c r="D89" s="47"/>
      <c r="E89" s="47"/>
    </row>
    <row r="90" spans="1:5" ht="18" x14ac:dyDescent="0.25">
      <c r="A90" s="49"/>
      <c r="B90" s="47"/>
      <c r="C90" s="47"/>
      <c r="D90" s="47"/>
      <c r="E90" s="47"/>
    </row>
    <row r="91" spans="1:5" ht="18" x14ac:dyDescent="0.25">
      <c r="A91" s="49"/>
      <c r="B91" s="47"/>
      <c r="C91" s="47"/>
      <c r="D91" s="47"/>
      <c r="E91" s="47"/>
    </row>
    <row r="92" spans="1:5" ht="18" x14ac:dyDescent="0.25">
      <c r="A92" s="47"/>
      <c r="B92" s="12"/>
      <c r="C92" s="12"/>
      <c r="D92" s="12"/>
      <c r="E92" s="12"/>
    </row>
    <row r="93" spans="1:5" ht="18" x14ac:dyDescent="0.25">
      <c r="A93" s="47"/>
      <c r="B93" s="12"/>
      <c r="C93" s="12"/>
      <c r="D93" s="12"/>
      <c r="E93" s="12"/>
    </row>
    <row r="94" spans="1:5" ht="18" x14ac:dyDescent="0.25">
      <c r="A94" s="47"/>
      <c r="B94" s="12"/>
      <c r="C94" s="12"/>
      <c r="D94" s="12"/>
      <c r="E94" s="12"/>
    </row>
    <row r="95" spans="1:5" ht="18" x14ac:dyDescent="0.25">
      <c r="A95" s="47"/>
      <c r="B95" s="12"/>
      <c r="C95" s="12"/>
      <c r="D95" s="12"/>
      <c r="E95" s="12"/>
    </row>
    <row r="96" spans="1:5" ht="18" x14ac:dyDescent="0.25">
      <c r="A96" s="47"/>
      <c r="B96" s="12"/>
      <c r="C96" s="12"/>
      <c r="D96" s="12"/>
      <c r="E96" s="12"/>
    </row>
    <row r="97" spans="1:5" ht="18" x14ac:dyDescent="0.25">
      <c r="A97" s="47"/>
      <c r="B97" s="12"/>
      <c r="C97" s="12"/>
      <c r="D97" s="12"/>
      <c r="E97" s="12"/>
    </row>
    <row r="98" spans="1:5" ht="18" x14ac:dyDescent="0.25">
      <c r="A98" s="47"/>
      <c r="B98" s="12"/>
      <c r="C98" s="12"/>
      <c r="D98" s="12"/>
      <c r="E98" s="12"/>
    </row>
    <row r="99" spans="1:5" ht="18" x14ac:dyDescent="0.25">
      <c r="A99" s="47"/>
      <c r="B99" s="12"/>
      <c r="C99" s="12"/>
      <c r="D99" s="12"/>
      <c r="E99" s="12"/>
    </row>
    <row r="100" spans="1:5" ht="18" x14ac:dyDescent="0.25">
      <c r="A100" s="47"/>
      <c r="B100" s="12"/>
      <c r="C100" s="12"/>
      <c r="D100" s="12"/>
      <c r="E100" s="12"/>
    </row>
    <row r="101" spans="1:5" ht="18" x14ac:dyDescent="0.25">
      <c r="A101" s="47"/>
      <c r="B101" s="12"/>
      <c r="C101" s="12"/>
      <c r="D101" s="12"/>
      <c r="E101" s="12"/>
    </row>
    <row r="102" spans="1:5" ht="18" x14ac:dyDescent="0.25">
      <c r="A102" s="47"/>
      <c r="B102" s="12"/>
      <c r="C102" s="12"/>
      <c r="D102" s="12"/>
      <c r="E102" s="12"/>
    </row>
    <row r="103" spans="1:5" ht="18" x14ac:dyDescent="0.25">
      <c r="A103" s="47"/>
      <c r="B103" s="12"/>
      <c r="C103" s="12"/>
      <c r="D103" s="12"/>
      <c r="E103" s="12"/>
    </row>
    <row r="104" spans="1:5" ht="18" x14ac:dyDescent="0.25">
      <c r="A104" s="42"/>
      <c r="B104" s="50"/>
      <c r="C104" s="50"/>
      <c r="D104" s="50"/>
      <c r="E104" s="50"/>
    </row>
    <row r="105" spans="1:5" ht="18" x14ac:dyDescent="0.25">
      <c r="A105" s="49"/>
      <c r="B105" s="47"/>
      <c r="C105" s="47"/>
      <c r="D105" s="47"/>
      <c r="E105" s="47"/>
    </row>
    <row r="106" spans="1:5" ht="18" x14ac:dyDescent="0.25">
      <c r="A106" s="49"/>
      <c r="B106" s="47"/>
      <c r="C106" s="47"/>
      <c r="D106" s="47"/>
      <c r="E106" s="47"/>
    </row>
    <row r="107" spans="1:5" ht="18" x14ac:dyDescent="0.25">
      <c r="A107" s="47"/>
      <c r="B107" s="12"/>
      <c r="C107" s="12"/>
      <c r="D107" s="12"/>
      <c r="E107" s="12"/>
    </row>
    <row r="108" spans="1:5" ht="18" x14ac:dyDescent="0.25">
      <c r="A108" s="47"/>
      <c r="B108" s="47"/>
      <c r="C108" s="47"/>
      <c r="D108" s="47"/>
      <c r="E108" s="47"/>
    </row>
    <row r="109" spans="1:5" ht="18" x14ac:dyDescent="0.25">
      <c r="A109" s="47"/>
      <c r="B109" s="47"/>
      <c r="C109" s="47"/>
      <c r="D109" s="47"/>
      <c r="E109" s="47"/>
    </row>
    <row r="110" spans="1:5" ht="18" x14ac:dyDescent="0.25">
      <c r="A110" s="42"/>
      <c r="B110" s="50"/>
      <c r="C110" s="50"/>
      <c r="D110" s="50"/>
      <c r="E110" s="50"/>
    </row>
    <row r="111" spans="1:5" ht="18" x14ac:dyDescent="0.25">
      <c r="A111" s="49"/>
      <c r="B111" s="47"/>
      <c r="C111" s="47"/>
      <c r="D111" s="47"/>
      <c r="E111" s="47"/>
    </row>
    <row r="112" spans="1:5" ht="18" x14ac:dyDescent="0.25">
      <c r="A112" s="49"/>
      <c r="B112" s="47"/>
      <c r="C112" s="47"/>
      <c r="D112" s="47"/>
      <c r="E112" s="47"/>
    </row>
    <row r="113" spans="1:5" ht="18" x14ac:dyDescent="0.25">
      <c r="A113" s="47"/>
      <c r="B113" s="12"/>
      <c r="C113" s="12"/>
      <c r="D113" s="12"/>
      <c r="E113" s="12"/>
    </row>
    <row r="114" spans="1:5" ht="18" x14ac:dyDescent="0.25">
      <c r="A114" s="47"/>
      <c r="B114" s="12"/>
      <c r="C114" s="12"/>
      <c r="D114" s="12"/>
      <c r="E114" s="12"/>
    </row>
    <row r="115" spans="1:5" ht="18" x14ac:dyDescent="0.25">
      <c r="A115" s="47"/>
      <c r="B115" s="12"/>
      <c r="C115" s="12"/>
      <c r="D115" s="12"/>
      <c r="E115" s="12"/>
    </row>
    <row r="116" spans="1:5" ht="18" x14ac:dyDescent="0.25">
      <c r="A116" s="47"/>
      <c r="B116" s="12"/>
      <c r="C116" s="12"/>
      <c r="D116" s="12"/>
      <c r="E116" s="12"/>
    </row>
    <row r="117" spans="1:5" ht="18" x14ac:dyDescent="0.25">
      <c r="A117" s="47"/>
      <c r="B117" s="12"/>
      <c r="C117" s="12"/>
      <c r="D117" s="12"/>
      <c r="E117" s="12"/>
    </row>
    <row r="118" spans="1:5" ht="18" x14ac:dyDescent="0.25">
      <c r="A118" s="47"/>
      <c r="B118" s="12"/>
      <c r="C118" s="12"/>
      <c r="D118" s="12"/>
      <c r="E118" s="12"/>
    </row>
    <row r="119" spans="1:5" ht="18" x14ac:dyDescent="0.25">
      <c r="A119" s="47"/>
      <c r="B119" s="12"/>
      <c r="C119" s="12"/>
      <c r="D119" s="12"/>
      <c r="E119" s="12"/>
    </row>
    <row r="120" spans="1:5" ht="18" x14ac:dyDescent="0.25">
      <c r="A120" s="47"/>
      <c r="B120" s="12"/>
      <c r="C120" s="12"/>
      <c r="D120" s="12"/>
      <c r="E120" s="12"/>
    </row>
    <row r="121" spans="1:5" ht="18" x14ac:dyDescent="0.25">
      <c r="A121" s="47"/>
      <c r="B121" s="12"/>
      <c r="C121" s="12"/>
      <c r="D121" s="12"/>
      <c r="E121" s="12"/>
    </row>
    <row r="122" spans="1:5" ht="18" x14ac:dyDescent="0.25">
      <c r="A122" s="47"/>
      <c r="B122" s="12"/>
      <c r="C122" s="12"/>
      <c r="D122" s="12"/>
      <c r="E122" s="12"/>
    </row>
    <row r="123" spans="1:5" ht="18" x14ac:dyDescent="0.25">
      <c r="A123" s="47"/>
      <c r="B123" s="12"/>
      <c r="C123" s="12"/>
      <c r="D123" s="12"/>
      <c r="E123" s="12"/>
    </row>
    <row r="124" spans="1:5" ht="18" x14ac:dyDescent="0.25">
      <c r="A124" s="47"/>
      <c r="B124" s="12"/>
      <c r="C124" s="12"/>
      <c r="D124" s="12"/>
      <c r="E124" s="12"/>
    </row>
    <row r="125" spans="1:5" ht="18" x14ac:dyDescent="0.25">
      <c r="A125" s="47"/>
      <c r="B125" s="12"/>
      <c r="C125" s="12"/>
      <c r="D125" s="12"/>
      <c r="E125" s="12"/>
    </row>
    <row r="126" spans="1:5" ht="18" x14ac:dyDescent="0.25">
      <c r="A126" s="47"/>
      <c r="B126" s="12"/>
      <c r="C126" s="12"/>
      <c r="D126" s="12"/>
      <c r="E126" s="12"/>
    </row>
    <row r="127" spans="1:5" ht="18" x14ac:dyDescent="0.25">
      <c r="A127" s="47"/>
      <c r="B127" s="12"/>
      <c r="C127" s="12"/>
      <c r="D127" s="12"/>
      <c r="E127" s="12"/>
    </row>
    <row r="128" spans="1:5" ht="18" x14ac:dyDescent="0.25">
      <c r="A128" s="47"/>
      <c r="B128" s="12"/>
      <c r="C128" s="12"/>
      <c r="D128" s="12"/>
      <c r="E128" s="12"/>
    </row>
    <row r="129" spans="1:5" ht="18" x14ac:dyDescent="0.25">
      <c r="A129" s="47"/>
      <c r="B129" s="12"/>
      <c r="C129" s="12"/>
      <c r="D129" s="12"/>
      <c r="E129" s="12"/>
    </row>
    <row r="130" spans="1:5" ht="18" x14ac:dyDescent="0.25">
      <c r="A130" s="47"/>
      <c r="B130" s="12"/>
      <c r="C130" s="12"/>
      <c r="D130" s="12"/>
      <c r="E130" s="12"/>
    </row>
    <row r="131" spans="1:5" ht="18" x14ac:dyDescent="0.25">
      <c r="A131" s="47"/>
      <c r="B131" s="12"/>
      <c r="C131" s="12"/>
      <c r="D131" s="12"/>
      <c r="E131" s="12"/>
    </row>
    <row r="132" spans="1:5" ht="18" x14ac:dyDescent="0.25">
      <c r="A132" s="47"/>
      <c r="B132" s="12"/>
      <c r="C132" s="12"/>
      <c r="D132" s="12"/>
      <c r="E132" s="12"/>
    </row>
    <row r="133" spans="1:5" ht="18" x14ac:dyDescent="0.25">
      <c r="A133" s="47"/>
      <c r="B133" s="12"/>
      <c r="C133" s="12"/>
      <c r="D133" s="12"/>
      <c r="E133" s="12"/>
    </row>
    <row r="134" spans="1:5" ht="18" x14ac:dyDescent="0.25">
      <c r="A134" s="47"/>
      <c r="B134" s="47"/>
      <c r="C134" s="47"/>
      <c r="D134" s="47"/>
      <c r="E134" s="47"/>
    </row>
    <row r="135" spans="1:5" ht="18" x14ac:dyDescent="0.25">
      <c r="A135" s="42"/>
      <c r="B135" s="50"/>
      <c r="C135" s="50"/>
      <c r="D135" s="50"/>
      <c r="E135" s="50"/>
    </row>
    <row r="136" spans="1:5" ht="18" x14ac:dyDescent="0.25">
      <c r="A136" s="42"/>
      <c r="B136" s="47"/>
      <c r="C136" s="47"/>
      <c r="D136" s="47"/>
      <c r="E136" s="47"/>
    </row>
    <row r="137" spans="1:5" ht="18" x14ac:dyDescent="0.25">
      <c r="A137" s="40"/>
      <c r="B137" s="40"/>
      <c r="C137" s="40"/>
      <c r="D137" s="40"/>
      <c r="E137" s="40"/>
    </row>
    <row r="138" spans="1:5" ht="18" x14ac:dyDescent="0.25">
      <c r="A138" s="47"/>
      <c r="B138" s="47"/>
      <c r="C138" s="47"/>
      <c r="D138" s="47"/>
      <c r="E138" s="47"/>
    </row>
    <row r="139" spans="1:5" ht="18" x14ac:dyDescent="0.25">
      <c r="A139" s="49"/>
      <c r="B139" s="47"/>
      <c r="C139" s="47"/>
      <c r="D139" s="47"/>
      <c r="E139" s="47"/>
    </row>
    <row r="140" spans="1:5" ht="18" x14ac:dyDescent="0.25">
      <c r="A140" s="49"/>
      <c r="B140" s="47"/>
      <c r="C140" s="47"/>
      <c r="D140" s="47"/>
      <c r="E140" s="47"/>
    </row>
    <row r="141" spans="1:5" ht="18" x14ac:dyDescent="0.25">
      <c r="A141" s="49"/>
      <c r="B141" s="42"/>
      <c r="C141" s="42"/>
      <c r="D141" s="42"/>
      <c r="E141" s="42"/>
    </row>
    <row r="142" spans="1:5" ht="18" x14ac:dyDescent="0.25">
      <c r="A142" s="49"/>
      <c r="B142" s="42"/>
      <c r="C142" s="42"/>
      <c r="D142" s="42"/>
      <c r="E142" s="42"/>
    </row>
    <row r="143" spans="1:5" ht="18" x14ac:dyDescent="0.25">
      <c r="A143" s="49"/>
      <c r="B143" s="47"/>
      <c r="C143" s="47"/>
      <c r="D143" s="47"/>
      <c r="E143" s="47"/>
    </row>
    <row r="144" spans="1:5" ht="18" x14ac:dyDescent="0.25">
      <c r="A144" s="47"/>
      <c r="B144" s="12"/>
      <c r="C144" s="12"/>
      <c r="D144" s="12"/>
      <c r="E144" s="12"/>
    </row>
    <row r="145" spans="1:5" ht="18" x14ac:dyDescent="0.25">
      <c r="A145" s="47"/>
      <c r="B145" s="12"/>
      <c r="C145" s="12"/>
      <c r="D145" s="12"/>
      <c r="E145" s="12"/>
    </row>
    <row r="146" spans="1:5" ht="18" x14ac:dyDescent="0.25">
      <c r="A146" s="47"/>
      <c r="B146" s="12"/>
      <c r="C146" s="12"/>
      <c r="D146" s="12"/>
      <c r="E146" s="12"/>
    </row>
    <row r="147" spans="1:5" ht="18" x14ac:dyDescent="0.25">
      <c r="A147" s="47"/>
      <c r="B147" s="12"/>
      <c r="C147" s="12"/>
      <c r="D147" s="12"/>
      <c r="E147" s="12"/>
    </row>
    <row r="148" spans="1:5" ht="18" x14ac:dyDescent="0.25">
      <c r="A148" s="47"/>
      <c r="B148" s="12"/>
      <c r="C148" s="12"/>
      <c r="D148" s="12"/>
      <c r="E148" s="12"/>
    </row>
    <row r="149" spans="1:5" ht="18" x14ac:dyDescent="0.25">
      <c r="A149" s="47"/>
      <c r="B149" s="12"/>
      <c r="C149" s="12"/>
      <c r="D149" s="12"/>
      <c r="E149" s="12"/>
    </row>
    <row r="150" spans="1:5" ht="18" x14ac:dyDescent="0.25">
      <c r="A150" s="47"/>
      <c r="B150" s="12"/>
      <c r="C150" s="12"/>
      <c r="D150" s="12"/>
      <c r="E150" s="12"/>
    </row>
    <row r="151" spans="1:5" ht="18" x14ac:dyDescent="0.25">
      <c r="A151" s="47"/>
      <c r="B151" s="12"/>
      <c r="C151" s="12"/>
      <c r="D151" s="12"/>
      <c r="E151" s="12"/>
    </row>
    <row r="152" spans="1:5" ht="18" x14ac:dyDescent="0.25">
      <c r="A152" s="47"/>
      <c r="B152" s="12"/>
      <c r="C152" s="12"/>
      <c r="D152" s="12"/>
      <c r="E152" s="12"/>
    </row>
    <row r="153" spans="1:5" ht="18" x14ac:dyDescent="0.25">
      <c r="A153" s="47"/>
      <c r="B153" s="12"/>
      <c r="C153" s="12"/>
      <c r="D153" s="12"/>
      <c r="E153" s="12"/>
    </row>
    <row r="154" spans="1:5" ht="18" x14ac:dyDescent="0.25">
      <c r="A154" s="47"/>
      <c r="B154" s="12"/>
      <c r="C154" s="12"/>
      <c r="D154" s="12"/>
      <c r="E154" s="12"/>
    </row>
    <row r="155" spans="1:5" ht="18" x14ac:dyDescent="0.25">
      <c r="A155" s="47"/>
      <c r="B155" s="12"/>
      <c r="C155" s="12"/>
      <c r="D155" s="12"/>
      <c r="E155" s="12"/>
    </row>
    <row r="156" spans="1:5" ht="18" x14ac:dyDescent="0.25">
      <c r="A156" s="47"/>
      <c r="B156" s="47"/>
      <c r="C156" s="47"/>
      <c r="D156" s="47"/>
      <c r="E156" s="47"/>
    </row>
    <row r="157" spans="1:5" ht="18" x14ac:dyDescent="0.25">
      <c r="A157" s="42"/>
      <c r="B157" s="50"/>
      <c r="C157" s="50"/>
      <c r="D157" s="50"/>
      <c r="E157" s="50"/>
    </row>
    <row r="158" spans="1:5" ht="18" x14ac:dyDescent="0.25">
      <c r="A158" s="42"/>
      <c r="B158" s="50"/>
      <c r="C158" s="50"/>
      <c r="D158" s="50"/>
      <c r="E158" s="50"/>
    </row>
    <row r="159" spans="1:5" ht="18" x14ac:dyDescent="0.25">
      <c r="A159" s="49"/>
      <c r="B159" s="47"/>
      <c r="C159" s="47"/>
      <c r="D159" s="47"/>
      <c r="E159" s="47"/>
    </row>
    <row r="160" spans="1:5" ht="18" x14ac:dyDescent="0.25">
      <c r="A160" s="47"/>
      <c r="B160" s="12"/>
      <c r="C160" s="12"/>
      <c r="D160" s="12"/>
      <c r="E160" s="12"/>
    </row>
    <row r="161" spans="1:5" ht="18" x14ac:dyDescent="0.25">
      <c r="A161" s="47"/>
      <c r="B161" s="12"/>
      <c r="C161" s="12"/>
      <c r="D161" s="12"/>
      <c r="E161" s="12"/>
    </row>
    <row r="162" spans="1:5" ht="18" x14ac:dyDescent="0.25">
      <c r="A162" s="47"/>
      <c r="B162" s="47"/>
      <c r="C162" s="47"/>
      <c r="D162" s="47"/>
      <c r="E162" s="47"/>
    </row>
    <row r="163" spans="1:5" ht="18" x14ac:dyDescent="0.25">
      <c r="A163" s="42"/>
      <c r="B163" s="50"/>
      <c r="C163" s="50"/>
      <c r="D163" s="50"/>
      <c r="E163" s="50"/>
    </row>
    <row r="164" spans="1:5" ht="18" x14ac:dyDescent="0.25">
      <c r="A164" s="42"/>
      <c r="B164" s="50"/>
      <c r="C164" s="50"/>
      <c r="D164" s="50"/>
      <c r="E164" s="50"/>
    </row>
    <row r="165" spans="1:5" ht="18" x14ac:dyDescent="0.25">
      <c r="A165" s="49"/>
      <c r="B165" s="47"/>
      <c r="C165" s="47"/>
      <c r="D165" s="47"/>
      <c r="E165" s="47"/>
    </row>
    <row r="166" spans="1:5" ht="18" x14ac:dyDescent="0.25">
      <c r="A166" s="47"/>
      <c r="B166" s="12"/>
      <c r="C166" s="12"/>
      <c r="D166" s="12"/>
      <c r="E166" s="12"/>
    </row>
    <row r="167" spans="1:5" ht="18" x14ac:dyDescent="0.25">
      <c r="A167" s="47"/>
      <c r="B167" s="47"/>
      <c r="C167" s="47"/>
      <c r="D167" s="47"/>
      <c r="E167" s="47"/>
    </row>
    <row r="168" spans="1:5" ht="18" x14ac:dyDescent="0.25">
      <c r="A168" s="42"/>
      <c r="B168" s="50"/>
      <c r="C168" s="50"/>
      <c r="D168" s="50"/>
      <c r="E168" s="50"/>
    </row>
    <row r="169" spans="1:5" ht="18" x14ac:dyDescent="0.25">
      <c r="A169" s="49"/>
      <c r="B169" s="50"/>
      <c r="C169" s="50"/>
      <c r="D169" s="50"/>
      <c r="E169" s="50"/>
    </row>
    <row r="170" spans="1:5" ht="18" x14ac:dyDescent="0.25">
      <c r="A170" s="42"/>
      <c r="B170" s="50"/>
      <c r="C170" s="50"/>
      <c r="D170" s="50"/>
      <c r="E170" s="50"/>
    </row>
    <row r="171" spans="1:5" ht="18" x14ac:dyDescent="0.25">
      <c r="A171" s="42"/>
      <c r="B171" s="50"/>
      <c r="C171" s="50"/>
      <c r="D171" s="50"/>
      <c r="E171" s="50"/>
    </row>
  </sheetData>
  <mergeCells count="6">
    <mergeCell ref="A9:E9"/>
    <mergeCell ref="A1:E1"/>
    <mergeCell ref="A2:E2"/>
    <mergeCell ref="A4:E4"/>
    <mergeCell ref="A7:E7"/>
    <mergeCell ref="A8:C8"/>
  </mergeCells>
  <pageMargins left="0.7" right="0.7" top="0.75" bottom="0.75" header="0.3" footer="0.3"/>
  <pageSetup scale="43" orientation="portrait" r:id="rId1"/>
  <rowBreaks count="3" manualBreakCount="3">
    <brk id="63" max="4" man="1"/>
    <brk id="81" max="4" man="1"/>
    <brk id="1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view="pageBreakPreview" topLeftCell="A7" zoomScaleNormal="100" zoomScaleSheetLayoutView="100" workbookViewId="0">
      <selection activeCell="A41" sqref="A41"/>
    </sheetView>
  </sheetViews>
  <sheetFormatPr defaultColWidth="8.85546875" defaultRowHeight="15" x14ac:dyDescent="0.25"/>
  <cols>
    <col min="1" max="1" width="56" style="41" customWidth="1"/>
    <col min="2" max="2" width="29.42578125" style="41" customWidth="1"/>
    <col min="3" max="3" width="29.5703125" style="41" customWidth="1"/>
    <col min="4" max="5" width="29.42578125" style="41" customWidth="1"/>
    <col min="6" max="16384" width="8.85546875" style="41"/>
  </cols>
  <sheetData>
    <row r="1" spans="1:6" ht="18" x14ac:dyDescent="0.25">
      <c r="A1" s="413" t="s">
        <v>137</v>
      </c>
      <c r="B1" s="413"/>
      <c r="C1" s="413"/>
      <c r="D1" s="413"/>
      <c r="E1" s="413"/>
      <c r="F1" s="40"/>
    </row>
    <row r="2" spans="1:6" ht="18" x14ac:dyDescent="0.25">
      <c r="A2" s="413">
        <v>830</v>
      </c>
      <c r="B2" s="413"/>
      <c r="C2" s="413"/>
      <c r="D2" s="413"/>
      <c r="E2" s="413"/>
      <c r="F2" s="40"/>
    </row>
    <row r="3" spans="1:6" ht="18" x14ac:dyDescent="0.25">
      <c r="A3" s="42"/>
      <c r="B3" s="42"/>
      <c r="C3" s="42"/>
      <c r="D3" s="42"/>
      <c r="E3" s="42"/>
    </row>
    <row r="4" spans="1:6" ht="20.25" x14ac:dyDescent="0.3">
      <c r="A4" s="3" t="s">
        <v>127</v>
      </c>
      <c r="B4" s="40"/>
      <c r="C4" s="40"/>
      <c r="D4" s="40"/>
      <c r="E4" s="40"/>
      <c r="F4" s="40"/>
    </row>
    <row r="5" spans="1:6" ht="69.599999999999994" customHeight="1" x14ac:dyDescent="0.3">
      <c r="A5" s="414" t="s">
        <v>138</v>
      </c>
      <c r="B5" s="414"/>
      <c r="C5" s="414"/>
      <c r="D5" s="414"/>
      <c r="E5" s="414"/>
      <c r="F5" s="40"/>
    </row>
    <row r="7" spans="1:6" ht="20.25" x14ac:dyDescent="0.3">
      <c r="A7" s="43"/>
    </row>
    <row r="8" spans="1:6" ht="31.15" customHeight="1" x14ac:dyDescent="0.25">
      <c r="A8" s="51" t="s">
        <v>18</v>
      </c>
      <c r="B8" s="5"/>
      <c r="C8" s="5"/>
      <c r="D8" s="5"/>
      <c r="E8" s="5"/>
      <c r="F8" s="46"/>
    </row>
    <row r="9" spans="1:6" ht="18" x14ac:dyDescent="0.25">
      <c r="A9" s="55" t="s">
        <v>18</v>
      </c>
      <c r="B9" s="5"/>
      <c r="C9" s="5"/>
      <c r="D9" s="5"/>
      <c r="E9" s="5"/>
    </row>
    <row r="10" spans="1:6" ht="18" x14ac:dyDescent="0.25">
      <c r="A10" s="24" t="s">
        <v>130</v>
      </c>
      <c r="B10" s="25">
        <v>2017</v>
      </c>
      <c r="C10" s="25">
        <v>2018</v>
      </c>
      <c r="D10" s="25" t="s">
        <v>633</v>
      </c>
      <c r="E10" s="25">
        <v>2019</v>
      </c>
    </row>
    <row r="11" spans="1:6" ht="18" x14ac:dyDescent="0.25">
      <c r="A11" s="24"/>
      <c r="B11" s="25" t="s">
        <v>109</v>
      </c>
      <c r="C11" s="25" t="s">
        <v>110</v>
      </c>
      <c r="D11" s="25" t="s">
        <v>109</v>
      </c>
      <c r="E11" s="25" t="s">
        <v>110</v>
      </c>
    </row>
    <row r="12" spans="1:6" ht="18" x14ac:dyDescent="0.25">
      <c r="A12" s="21" t="s">
        <v>113</v>
      </c>
      <c r="B12" s="5"/>
      <c r="C12" s="5"/>
      <c r="D12" s="5"/>
      <c r="E12" s="5"/>
    </row>
    <row r="13" spans="1:6" ht="18" x14ac:dyDescent="0.25">
      <c r="A13" s="5" t="s">
        <v>131</v>
      </c>
      <c r="B13" s="5"/>
      <c r="C13" s="5"/>
      <c r="D13" s="5"/>
      <c r="E13" s="5"/>
    </row>
    <row r="14" spans="1:6" ht="18" x14ac:dyDescent="0.25">
      <c r="A14" s="5" t="s">
        <v>139</v>
      </c>
      <c r="B14" s="16">
        <v>2980</v>
      </c>
      <c r="C14" s="16">
        <v>2500</v>
      </c>
      <c r="D14" s="16">
        <v>1435</v>
      </c>
      <c r="E14" s="16">
        <v>2500</v>
      </c>
    </row>
    <row r="15" spans="1:6" ht="18" x14ac:dyDescent="0.25">
      <c r="A15" s="5"/>
      <c r="B15" s="5"/>
      <c r="C15" s="5"/>
      <c r="D15" s="5"/>
      <c r="E15" s="5"/>
    </row>
    <row r="16" spans="1:6" ht="18" x14ac:dyDescent="0.25">
      <c r="A16" s="26" t="s">
        <v>64</v>
      </c>
      <c r="B16" s="27">
        <f>SUM(B14)</f>
        <v>2980</v>
      </c>
      <c r="C16" s="27">
        <f>SUM(C14)</f>
        <v>2500</v>
      </c>
      <c r="D16" s="27">
        <f>SUM(D14)</f>
        <v>1435</v>
      </c>
      <c r="E16" s="27">
        <f>SUM(E14)</f>
        <v>2500</v>
      </c>
    </row>
    <row r="17" spans="1:5" ht="18" x14ac:dyDescent="0.25">
      <c r="A17" s="30"/>
      <c r="B17" s="27"/>
      <c r="C17" s="27"/>
      <c r="D17" s="27"/>
      <c r="E17" s="27"/>
    </row>
    <row r="18" spans="1:5" ht="18" x14ac:dyDescent="0.25">
      <c r="A18" s="30"/>
      <c r="B18" s="27"/>
      <c r="C18" s="27"/>
      <c r="D18" s="27"/>
      <c r="E18" s="27"/>
    </row>
    <row r="19" spans="1:5" ht="18" x14ac:dyDescent="0.25">
      <c r="A19" s="26"/>
      <c r="B19" s="27"/>
      <c r="C19" s="27"/>
      <c r="D19" s="27"/>
      <c r="E19" s="27"/>
    </row>
    <row r="20" spans="1:5" ht="18" x14ac:dyDescent="0.25">
      <c r="A20" s="26" t="s">
        <v>108</v>
      </c>
      <c r="B20" s="27">
        <f t="shared" ref="B20" si="0">+B16</f>
        <v>2980</v>
      </c>
      <c r="C20" s="27">
        <f>+C16</f>
        <v>2500</v>
      </c>
      <c r="D20" s="27">
        <f>+D16</f>
        <v>1435</v>
      </c>
      <c r="E20" s="27">
        <f t="shared" ref="E20" si="1">+E16</f>
        <v>2500</v>
      </c>
    </row>
    <row r="21" spans="1:5" ht="18" x14ac:dyDescent="0.25">
      <c r="A21" s="29"/>
      <c r="B21" s="29"/>
      <c r="C21" s="29"/>
      <c r="D21" s="29"/>
      <c r="E21" s="29"/>
    </row>
    <row r="22" spans="1:5" ht="18" x14ac:dyDescent="0.25">
      <c r="A22" s="30"/>
      <c r="B22" s="27"/>
      <c r="C22" s="27"/>
      <c r="D22" s="27"/>
      <c r="E22" s="27"/>
    </row>
    <row r="23" spans="1:5" ht="18" x14ac:dyDescent="0.25">
      <c r="A23" s="30"/>
      <c r="B23" s="27"/>
      <c r="C23" s="27"/>
      <c r="D23" s="27"/>
      <c r="E23" s="27"/>
    </row>
    <row r="24" spans="1:5" ht="18" x14ac:dyDescent="0.25">
      <c r="A24" s="29"/>
      <c r="B24" s="29"/>
      <c r="C24" s="29"/>
      <c r="D24" s="29"/>
      <c r="E24" s="29"/>
    </row>
    <row r="25" spans="1:5" ht="18" x14ac:dyDescent="0.25">
      <c r="A25" s="28" t="s">
        <v>122</v>
      </c>
      <c r="B25" s="29"/>
      <c r="C25" s="29"/>
      <c r="D25" s="29"/>
      <c r="E25" s="29"/>
    </row>
    <row r="26" spans="1:5" ht="18" x14ac:dyDescent="0.25">
      <c r="A26" s="28" t="s">
        <v>140</v>
      </c>
      <c r="B26" s="29"/>
      <c r="C26" s="29"/>
      <c r="D26" s="29"/>
      <c r="E26" s="29"/>
    </row>
    <row r="27" spans="1:5" ht="18" x14ac:dyDescent="0.25">
      <c r="A27" s="28" t="s">
        <v>141</v>
      </c>
      <c r="B27" s="29"/>
      <c r="C27" s="29"/>
      <c r="D27" s="29"/>
      <c r="E27" s="29"/>
    </row>
    <row r="28" spans="1:5" ht="18" x14ac:dyDescent="0.25">
      <c r="A28" s="28" t="s">
        <v>142</v>
      </c>
      <c r="B28" s="29"/>
      <c r="C28" s="29"/>
      <c r="D28" s="29"/>
      <c r="E28" s="29"/>
    </row>
    <row r="29" spans="1:5" ht="18" x14ac:dyDescent="0.25">
      <c r="A29" s="29" t="s">
        <v>143</v>
      </c>
      <c r="B29" s="16">
        <v>0</v>
      </c>
      <c r="C29" s="16">
        <v>0</v>
      </c>
      <c r="D29" s="16">
        <v>0</v>
      </c>
      <c r="E29" s="16">
        <v>0</v>
      </c>
    </row>
    <row r="30" spans="1:5" ht="18" x14ac:dyDescent="0.25">
      <c r="A30" s="29" t="s">
        <v>144</v>
      </c>
      <c r="B30" s="16">
        <v>0</v>
      </c>
      <c r="C30" s="16">
        <v>0</v>
      </c>
      <c r="D30" s="16">
        <v>0</v>
      </c>
      <c r="E30" s="16">
        <v>0</v>
      </c>
    </row>
    <row r="31" spans="1:5" ht="18" x14ac:dyDescent="0.25">
      <c r="A31" s="29"/>
      <c r="B31" s="32"/>
      <c r="C31" s="32"/>
      <c r="D31" s="32"/>
      <c r="E31" s="32"/>
    </row>
    <row r="32" spans="1:5" ht="18" x14ac:dyDescent="0.25">
      <c r="A32" s="28" t="s">
        <v>103</v>
      </c>
      <c r="B32" s="32"/>
      <c r="C32" s="32"/>
      <c r="D32" s="32"/>
      <c r="E32" s="32"/>
    </row>
    <row r="33" spans="1:5" ht="18" x14ac:dyDescent="0.25">
      <c r="A33" s="29" t="s">
        <v>136</v>
      </c>
      <c r="B33" s="16">
        <v>0</v>
      </c>
      <c r="C33" s="16">
        <v>35000</v>
      </c>
      <c r="D33" s="16">
        <v>35000</v>
      </c>
      <c r="E33" s="16">
        <v>23878.82</v>
      </c>
    </row>
    <row r="34" spans="1:5" ht="18" x14ac:dyDescent="0.25">
      <c r="A34" s="29"/>
      <c r="B34" s="32"/>
      <c r="C34" s="32"/>
      <c r="D34" s="32"/>
      <c r="E34" s="32"/>
    </row>
    <row r="35" spans="1:5" ht="18" x14ac:dyDescent="0.25">
      <c r="A35" s="30" t="s">
        <v>64</v>
      </c>
      <c r="B35" s="27">
        <f>SUM(B29:B33)</f>
        <v>0</v>
      </c>
      <c r="C35" s="27">
        <f>SUM(C29:C33)</f>
        <v>35000</v>
      </c>
      <c r="D35" s="27">
        <f>SUM(D29:D33)</f>
        <v>35000</v>
      </c>
      <c r="E35" s="27">
        <f>SUM(E29:E33)</f>
        <v>23878.82</v>
      </c>
    </row>
    <row r="36" spans="1:5" ht="18" x14ac:dyDescent="0.25">
      <c r="A36" s="30"/>
      <c r="B36" s="27"/>
      <c r="C36" s="27"/>
      <c r="D36" s="27"/>
      <c r="E36" s="27"/>
    </row>
    <row r="37" spans="1:5" ht="18" x14ac:dyDescent="0.25">
      <c r="A37" s="30" t="s">
        <v>108</v>
      </c>
      <c r="B37" s="27">
        <f>SUM(B35)</f>
        <v>0</v>
      </c>
      <c r="C37" s="27">
        <f>SUM(C35)</f>
        <v>35000</v>
      </c>
      <c r="D37" s="27">
        <f>SUM(D35)</f>
        <v>35000</v>
      </c>
      <c r="E37" s="27">
        <f>SUM(E35)</f>
        <v>23878.82</v>
      </c>
    </row>
    <row r="38" spans="1:5" ht="18" x14ac:dyDescent="0.25">
      <c r="A38" s="47"/>
      <c r="B38" s="47"/>
      <c r="C38" s="47"/>
      <c r="D38" s="12"/>
      <c r="E38" s="48"/>
    </row>
    <row r="39" spans="1:5" ht="21" x14ac:dyDescent="0.35">
      <c r="A39" s="352" t="s">
        <v>628</v>
      </c>
      <c r="B39" s="47"/>
      <c r="C39" s="47"/>
      <c r="D39" s="12"/>
      <c r="E39" s="48"/>
    </row>
    <row r="40" spans="1:5" ht="21" x14ac:dyDescent="0.35">
      <c r="A40" s="353" t="s">
        <v>634</v>
      </c>
      <c r="B40" s="47"/>
      <c r="C40" s="47"/>
      <c r="D40" s="12"/>
      <c r="E40" s="48"/>
    </row>
    <row r="41" spans="1:5" ht="21" x14ac:dyDescent="0.35">
      <c r="A41" s="369"/>
      <c r="B41" s="47"/>
      <c r="C41" s="47"/>
      <c r="D41" s="12"/>
      <c r="E41" s="48"/>
    </row>
    <row r="42" spans="1:5" ht="18" x14ac:dyDescent="0.25">
      <c r="A42" s="47"/>
      <c r="B42" s="47"/>
      <c r="C42" s="47"/>
      <c r="D42" s="12"/>
      <c r="E42" s="48"/>
    </row>
    <row r="43" spans="1:5" ht="18" x14ac:dyDescent="0.25">
      <c r="A43" s="47"/>
      <c r="B43" s="47"/>
      <c r="C43" s="47"/>
      <c r="D43" s="12"/>
      <c r="E43" s="48"/>
    </row>
    <row r="44" spans="1:5" ht="18" x14ac:dyDescent="0.25">
      <c r="A44" s="47"/>
      <c r="B44" s="47"/>
      <c r="C44" s="47"/>
      <c r="D44" s="12"/>
      <c r="E44" s="48"/>
    </row>
    <row r="45" spans="1:5" ht="18" x14ac:dyDescent="0.25">
      <c r="A45" s="47"/>
      <c r="B45" s="47"/>
      <c r="C45" s="47"/>
      <c r="D45" s="12"/>
      <c r="E45" s="48"/>
    </row>
    <row r="46" spans="1:5" ht="18" x14ac:dyDescent="0.25">
      <c r="A46" s="47"/>
      <c r="B46" s="47"/>
      <c r="C46" s="47"/>
      <c r="D46" s="12"/>
      <c r="E46" s="48"/>
    </row>
    <row r="47" spans="1:5" ht="18" x14ac:dyDescent="0.25">
      <c r="A47" s="47"/>
      <c r="B47" s="47"/>
      <c r="C47" s="47"/>
      <c r="D47" s="12"/>
      <c r="E47" s="48"/>
    </row>
    <row r="48" spans="1:5" ht="18" x14ac:dyDescent="0.25">
      <c r="A48" s="47"/>
      <c r="B48" s="47"/>
      <c r="C48" s="47"/>
      <c r="D48" s="12"/>
      <c r="E48" s="48"/>
    </row>
    <row r="49" spans="1:5" ht="18" x14ac:dyDescent="0.25">
      <c r="A49" s="47"/>
      <c r="B49" s="47"/>
      <c r="C49" s="47"/>
      <c r="D49" s="12"/>
      <c r="E49" s="48"/>
    </row>
    <row r="50" spans="1:5" ht="18" x14ac:dyDescent="0.25">
      <c r="A50" s="47"/>
      <c r="B50" s="47"/>
      <c r="C50" s="47"/>
      <c r="D50" s="12"/>
      <c r="E50" s="48"/>
    </row>
    <row r="51" spans="1:5" ht="18" x14ac:dyDescent="0.25">
      <c r="A51" s="47"/>
      <c r="B51" s="47"/>
      <c r="C51" s="47"/>
      <c r="D51" s="12"/>
      <c r="E51" s="48"/>
    </row>
    <row r="52" spans="1:5" ht="18" x14ac:dyDescent="0.25">
      <c r="A52" s="47"/>
      <c r="B52" s="47"/>
      <c r="C52" s="47"/>
      <c r="D52" s="12"/>
      <c r="E52" s="48"/>
    </row>
    <row r="53" spans="1:5" ht="18" x14ac:dyDescent="0.25">
      <c r="A53" s="47"/>
      <c r="B53" s="47"/>
      <c r="C53" s="47"/>
      <c r="D53" s="12"/>
      <c r="E53" s="48"/>
    </row>
    <row r="54" spans="1:5" ht="18" x14ac:dyDescent="0.25">
      <c r="A54" s="47"/>
      <c r="B54" s="47"/>
      <c r="C54" s="47"/>
      <c r="D54" s="48"/>
      <c r="E54" s="48"/>
    </row>
    <row r="55" spans="1:5" ht="18" x14ac:dyDescent="0.25">
      <c r="A55" s="47"/>
      <c r="B55" s="49"/>
      <c r="C55" s="47"/>
      <c r="D55" s="39"/>
      <c r="E55" s="48"/>
    </row>
    <row r="56" spans="1:5" ht="18" x14ac:dyDescent="0.25">
      <c r="A56" s="47"/>
      <c r="B56" s="47"/>
      <c r="C56" s="47"/>
      <c r="D56" s="48"/>
      <c r="E56" s="48"/>
    </row>
    <row r="57" spans="1:5" ht="18" x14ac:dyDescent="0.25">
      <c r="A57" s="47"/>
      <c r="B57" s="49"/>
      <c r="C57" s="47"/>
      <c r="D57" s="48"/>
      <c r="E57" s="48"/>
    </row>
    <row r="58" spans="1:5" ht="18" x14ac:dyDescent="0.25">
      <c r="A58" s="47"/>
      <c r="B58" s="47"/>
      <c r="C58" s="47"/>
      <c r="D58" s="12"/>
      <c r="E58" s="48"/>
    </row>
    <row r="59" spans="1:5" ht="18" x14ac:dyDescent="0.25">
      <c r="A59" s="47"/>
      <c r="B59" s="47"/>
      <c r="C59" s="47"/>
      <c r="D59" s="12"/>
      <c r="E59" s="48"/>
    </row>
    <row r="60" spans="1:5" ht="18" x14ac:dyDescent="0.25">
      <c r="A60" s="47"/>
      <c r="B60" s="47"/>
      <c r="C60" s="47"/>
      <c r="D60" s="12"/>
      <c r="E60" s="48"/>
    </row>
    <row r="61" spans="1:5" ht="18" x14ac:dyDescent="0.25">
      <c r="A61" s="47"/>
      <c r="B61" s="47"/>
      <c r="C61" s="47"/>
      <c r="D61" s="12"/>
      <c r="E61" s="48"/>
    </row>
    <row r="62" spans="1:5" ht="18" x14ac:dyDescent="0.25">
      <c r="A62" s="47"/>
      <c r="B62" s="47"/>
      <c r="C62" s="47"/>
      <c r="D62" s="12"/>
      <c r="E62" s="48"/>
    </row>
    <row r="63" spans="1:5" ht="18" x14ac:dyDescent="0.25">
      <c r="A63" s="47"/>
      <c r="B63" s="47"/>
      <c r="C63" s="47"/>
      <c r="D63" s="12"/>
      <c r="E63" s="48"/>
    </row>
    <row r="64" spans="1:5" ht="18" x14ac:dyDescent="0.25">
      <c r="A64" s="47"/>
      <c r="B64" s="47"/>
      <c r="C64" s="47"/>
      <c r="D64" s="12"/>
      <c r="E64" s="48"/>
    </row>
    <row r="65" spans="1:5" ht="18" x14ac:dyDescent="0.25">
      <c r="A65" s="47"/>
      <c r="B65" s="47"/>
      <c r="C65" s="47"/>
      <c r="D65" s="12"/>
      <c r="E65" s="48"/>
    </row>
    <row r="66" spans="1:5" ht="18" x14ac:dyDescent="0.25">
      <c r="A66" s="47"/>
      <c r="B66" s="47"/>
      <c r="C66" s="47"/>
      <c r="D66" s="12"/>
      <c r="E66" s="48"/>
    </row>
    <row r="67" spans="1:5" ht="18" x14ac:dyDescent="0.25">
      <c r="A67" s="47"/>
      <c r="B67" s="47"/>
      <c r="C67" s="47"/>
      <c r="D67" s="12"/>
      <c r="E67" s="48"/>
    </row>
    <row r="68" spans="1:5" ht="18" x14ac:dyDescent="0.25">
      <c r="A68" s="47"/>
      <c r="B68" s="47"/>
      <c r="C68" s="47"/>
      <c r="D68" s="12"/>
      <c r="E68" s="48"/>
    </row>
    <row r="69" spans="1:5" ht="18" x14ac:dyDescent="0.25">
      <c r="A69" s="47"/>
      <c r="B69" s="47"/>
      <c r="C69" s="47"/>
      <c r="D69" s="48"/>
      <c r="E69" s="39"/>
    </row>
    <row r="70" spans="1:5" ht="18" x14ac:dyDescent="0.25">
      <c r="A70" s="47"/>
      <c r="B70" s="49"/>
      <c r="C70" s="47"/>
      <c r="D70" s="39"/>
      <c r="E70" s="39"/>
    </row>
    <row r="71" spans="1:5" ht="18" x14ac:dyDescent="0.25">
      <c r="A71" s="47"/>
      <c r="B71" s="47"/>
      <c r="C71" s="47"/>
      <c r="D71" s="47"/>
      <c r="E71" s="47"/>
    </row>
    <row r="72" spans="1:5" ht="18" x14ac:dyDescent="0.25">
      <c r="A72" s="47"/>
      <c r="B72" s="47"/>
      <c r="C72" s="47"/>
      <c r="D72" s="47"/>
      <c r="E72" s="47"/>
    </row>
    <row r="73" spans="1:5" ht="18" x14ac:dyDescent="0.25">
      <c r="A73" s="47"/>
      <c r="B73" s="49"/>
      <c r="C73" s="47"/>
      <c r="D73" s="39"/>
      <c r="E73" s="39"/>
    </row>
    <row r="74" spans="1:5" ht="18" x14ac:dyDescent="0.25">
      <c r="A74" s="47"/>
      <c r="B74" s="47"/>
      <c r="C74" s="47"/>
      <c r="D74" s="47"/>
      <c r="E74" s="47"/>
    </row>
    <row r="75" spans="1:5" ht="18" x14ac:dyDescent="0.25">
      <c r="A75" s="47"/>
      <c r="B75" s="47"/>
      <c r="C75" s="47"/>
      <c r="D75" s="47"/>
      <c r="E75" s="47"/>
    </row>
    <row r="76" spans="1:5" ht="18" x14ac:dyDescent="0.25">
      <c r="A76" s="47"/>
      <c r="B76" s="47"/>
      <c r="C76" s="47"/>
      <c r="D76" s="47"/>
      <c r="E76" s="47"/>
    </row>
    <row r="79" spans="1:5" ht="18" x14ac:dyDescent="0.25">
      <c r="A79" s="40"/>
      <c r="B79" s="40"/>
      <c r="C79" s="40"/>
      <c r="D79" s="40"/>
      <c r="E79" s="40"/>
    </row>
    <row r="80" spans="1:5" ht="18" x14ac:dyDescent="0.25">
      <c r="A80" s="42"/>
      <c r="B80" s="42"/>
      <c r="C80" s="42"/>
      <c r="D80" s="42"/>
      <c r="E80" s="42"/>
    </row>
    <row r="81" spans="1:5" ht="18" x14ac:dyDescent="0.25">
      <c r="A81" s="40"/>
      <c r="B81" s="40"/>
      <c r="C81" s="40"/>
      <c r="D81" s="40"/>
      <c r="E81" s="40"/>
    </row>
    <row r="82" spans="1:5" ht="18" x14ac:dyDescent="0.25">
      <c r="A82" s="49"/>
      <c r="B82" s="47"/>
      <c r="C82" s="47"/>
      <c r="D82" s="47"/>
      <c r="E82" s="47"/>
    </row>
    <row r="83" spans="1:5" ht="18" x14ac:dyDescent="0.25">
      <c r="A83" s="49"/>
      <c r="B83" s="42"/>
      <c r="C83" s="42"/>
      <c r="D83" s="42"/>
      <c r="E83" s="42"/>
    </row>
    <row r="84" spans="1:5" ht="18" x14ac:dyDescent="0.25">
      <c r="A84" s="49"/>
      <c r="B84" s="42"/>
      <c r="C84" s="42"/>
      <c r="D84" s="42"/>
      <c r="E84" s="42"/>
    </row>
    <row r="85" spans="1:5" ht="18" x14ac:dyDescent="0.25">
      <c r="A85" s="49"/>
      <c r="B85" s="47"/>
      <c r="C85" s="47"/>
      <c r="D85" s="47"/>
      <c r="E85" s="47"/>
    </row>
    <row r="86" spans="1:5" ht="18" x14ac:dyDescent="0.25">
      <c r="A86" s="49"/>
      <c r="B86" s="47"/>
      <c r="C86" s="47"/>
      <c r="D86" s="47"/>
      <c r="E86" s="47"/>
    </row>
    <row r="87" spans="1:5" ht="18" x14ac:dyDescent="0.25">
      <c r="A87" s="49"/>
      <c r="B87" s="47"/>
      <c r="C87" s="47"/>
      <c r="D87" s="47"/>
      <c r="E87" s="47"/>
    </row>
    <row r="88" spans="1:5" ht="18" x14ac:dyDescent="0.25">
      <c r="A88" s="49"/>
      <c r="B88" s="47"/>
      <c r="C88" s="47"/>
      <c r="D88" s="47"/>
      <c r="E88" s="47"/>
    </row>
    <row r="89" spans="1:5" ht="18" x14ac:dyDescent="0.25">
      <c r="A89" s="47"/>
      <c r="B89" s="12"/>
      <c r="C89" s="12"/>
      <c r="D89" s="12"/>
      <c r="E89" s="12"/>
    </row>
    <row r="90" spans="1:5" ht="18" x14ac:dyDescent="0.25">
      <c r="A90" s="47"/>
      <c r="B90" s="12"/>
      <c r="C90" s="12"/>
      <c r="D90" s="12"/>
      <c r="E90" s="12"/>
    </row>
    <row r="91" spans="1:5" ht="18" x14ac:dyDescent="0.25">
      <c r="A91" s="47"/>
      <c r="B91" s="12"/>
      <c r="C91" s="12"/>
      <c r="D91" s="12"/>
      <c r="E91" s="12"/>
    </row>
    <row r="92" spans="1:5" ht="18" x14ac:dyDescent="0.25">
      <c r="A92" s="47"/>
      <c r="B92" s="12"/>
      <c r="C92" s="12"/>
      <c r="D92" s="12"/>
      <c r="E92" s="12"/>
    </row>
    <row r="93" spans="1:5" ht="18" x14ac:dyDescent="0.25">
      <c r="A93" s="47"/>
      <c r="B93" s="12"/>
      <c r="C93" s="12"/>
      <c r="D93" s="12"/>
      <c r="E93" s="12"/>
    </row>
    <row r="94" spans="1:5" ht="18" x14ac:dyDescent="0.25">
      <c r="A94" s="47"/>
      <c r="B94" s="12"/>
      <c r="C94" s="12"/>
      <c r="D94" s="12"/>
      <c r="E94" s="12"/>
    </row>
    <row r="95" spans="1:5" ht="18" x14ac:dyDescent="0.25">
      <c r="A95" s="47"/>
      <c r="B95" s="12"/>
      <c r="C95" s="12"/>
      <c r="D95" s="12"/>
      <c r="E95" s="12"/>
    </row>
    <row r="96" spans="1:5" ht="18" x14ac:dyDescent="0.25">
      <c r="A96" s="47"/>
      <c r="B96" s="12"/>
      <c r="C96" s="12"/>
      <c r="D96" s="12"/>
      <c r="E96" s="12"/>
    </row>
    <row r="97" spans="1:5" ht="18" x14ac:dyDescent="0.25">
      <c r="A97" s="47"/>
      <c r="B97" s="12"/>
      <c r="C97" s="12"/>
      <c r="D97" s="12"/>
      <c r="E97" s="12"/>
    </row>
    <row r="98" spans="1:5" ht="18" x14ac:dyDescent="0.25">
      <c r="A98" s="47"/>
      <c r="B98" s="12"/>
      <c r="C98" s="12"/>
      <c r="D98" s="12"/>
      <c r="E98" s="12"/>
    </row>
    <row r="99" spans="1:5" ht="18" x14ac:dyDescent="0.25">
      <c r="A99" s="47"/>
      <c r="B99" s="12"/>
      <c r="C99" s="12"/>
      <c r="D99" s="12"/>
      <c r="E99" s="12"/>
    </row>
    <row r="100" spans="1:5" ht="18" x14ac:dyDescent="0.25">
      <c r="A100" s="47"/>
      <c r="B100" s="12"/>
      <c r="C100" s="12"/>
      <c r="D100" s="12"/>
      <c r="E100" s="12"/>
    </row>
    <row r="101" spans="1:5" ht="18" x14ac:dyDescent="0.25">
      <c r="A101" s="42"/>
      <c r="B101" s="50"/>
      <c r="C101" s="50"/>
      <c r="D101" s="50"/>
      <c r="E101" s="50"/>
    </row>
    <row r="102" spans="1:5" ht="18" x14ac:dyDescent="0.25">
      <c r="A102" s="49"/>
      <c r="B102" s="47"/>
      <c r="C102" s="47"/>
      <c r="D102" s="47"/>
      <c r="E102" s="47"/>
    </row>
    <row r="103" spans="1:5" ht="18" x14ac:dyDescent="0.25">
      <c r="A103" s="49"/>
      <c r="B103" s="47"/>
      <c r="C103" s="47"/>
      <c r="D103" s="47"/>
      <c r="E103" s="47"/>
    </row>
    <row r="104" spans="1:5" ht="18" x14ac:dyDescent="0.25">
      <c r="A104" s="47"/>
      <c r="B104" s="12"/>
      <c r="C104" s="12"/>
      <c r="D104" s="12"/>
      <c r="E104" s="12"/>
    </row>
    <row r="105" spans="1:5" ht="18" x14ac:dyDescent="0.25">
      <c r="A105" s="47"/>
      <c r="B105" s="47"/>
      <c r="C105" s="47"/>
      <c r="D105" s="47"/>
      <c r="E105" s="47"/>
    </row>
    <row r="106" spans="1:5" ht="18" x14ac:dyDescent="0.25">
      <c r="A106" s="47"/>
      <c r="B106" s="47"/>
      <c r="C106" s="47"/>
      <c r="D106" s="47"/>
      <c r="E106" s="47"/>
    </row>
    <row r="107" spans="1:5" ht="18" x14ac:dyDescent="0.25">
      <c r="A107" s="42"/>
      <c r="B107" s="50"/>
      <c r="C107" s="50"/>
      <c r="D107" s="50"/>
      <c r="E107" s="50"/>
    </row>
    <row r="108" spans="1:5" ht="18" x14ac:dyDescent="0.25">
      <c r="A108" s="49"/>
      <c r="B108" s="47"/>
      <c r="C108" s="47"/>
      <c r="D108" s="47"/>
      <c r="E108" s="47"/>
    </row>
    <row r="109" spans="1:5" ht="18" x14ac:dyDescent="0.25">
      <c r="A109" s="49"/>
      <c r="B109" s="47"/>
      <c r="C109" s="47"/>
      <c r="D109" s="47"/>
      <c r="E109" s="47"/>
    </row>
    <row r="110" spans="1:5" ht="18" x14ac:dyDescent="0.25">
      <c r="A110" s="47"/>
      <c r="B110" s="12"/>
      <c r="C110" s="12"/>
      <c r="D110" s="12"/>
      <c r="E110" s="12"/>
    </row>
    <row r="111" spans="1:5" ht="18" x14ac:dyDescent="0.25">
      <c r="A111" s="47"/>
      <c r="B111" s="12"/>
      <c r="C111" s="12"/>
      <c r="D111" s="12"/>
      <c r="E111" s="12"/>
    </row>
    <row r="112" spans="1:5" ht="18" x14ac:dyDescent="0.25">
      <c r="A112" s="47"/>
      <c r="B112" s="12"/>
      <c r="C112" s="12"/>
      <c r="D112" s="12"/>
      <c r="E112" s="12"/>
    </row>
    <row r="113" spans="1:5" ht="18" x14ac:dyDescent="0.25">
      <c r="A113" s="47"/>
      <c r="B113" s="12"/>
      <c r="C113" s="12"/>
      <c r="D113" s="12"/>
      <c r="E113" s="12"/>
    </row>
    <row r="114" spans="1:5" ht="18" x14ac:dyDescent="0.25">
      <c r="A114" s="47"/>
      <c r="B114" s="12"/>
      <c r="C114" s="12"/>
      <c r="D114" s="12"/>
      <c r="E114" s="12"/>
    </row>
    <row r="115" spans="1:5" ht="18" x14ac:dyDescent="0.25">
      <c r="A115" s="47"/>
      <c r="B115" s="12"/>
      <c r="C115" s="12"/>
      <c r="D115" s="12"/>
      <c r="E115" s="12"/>
    </row>
    <row r="116" spans="1:5" ht="18" x14ac:dyDescent="0.25">
      <c r="A116" s="47"/>
      <c r="B116" s="12"/>
      <c r="C116" s="12"/>
      <c r="D116" s="12"/>
      <c r="E116" s="12"/>
    </row>
    <row r="117" spans="1:5" ht="18" x14ac:dyDescent="0.25">
      <c r="A117" s="47"/>
      <c r="B117" s="12"/>
      <c r="C117" s="12"/>
      <c r="D117" s="12"/>
      <c r="E117" s="12"/>
    </row>
    <row r="118" spans="1:5" ht="18" x14ac:dyDescent="0.25">
      <c r="A118" s="47"/>
      <c r="B118" s="12"/>
      <c r="C118" s="12"/>
      <c r="D118" s="12"/>
      <c r="E118" s="12"/>
    </row>
    <row r="119" spans="1:5" ht="18" x14ac:dyDescent="0.25">
      <c r="A119" s="47"/>
      <c r="B119" s="12"/>
      <c r="C119" s="12"/>
      <c r="D119" s="12"/>
      <c r="E119" s="12"/>
    </row>
    <row r="120" spans="1:5" ht="18" x14ac:dyDescent="0.25">
      <c r="A120" s="47"/>
      <c r="B120" s="12"/>
      <c r="C120" s="12"/>
      <c r="D120" s="12"/>
      <c r="E120" s="12"/>
    </row>
    <row r="121" spans="1:5" ht="18" x14ac:dyDescent="0.25">
      <c r="A121" s="47"/>
      <c r="B121" s="12"/>
      <c r="C121" s="12"/>
      <c r="D121" s="12"/>
      <c r="E121" s="12"/>
    </row>
    <row r="122" spans="1:5" ht="18" x14ac:dyDescent="0.25">
      <c r="A122" s="47"/>
      <c r="B122" s="12"/>
      <c r="C122" s="12"/>
      <c r="D122" s="12"/>
      <c r="E122" s="12"/>
    </row>
    <row r="123" spans="1:5" ht="18" x14ac:dyDescent="0.25">
      <c r="A123" s="47"/>
      <c r="B123" s="12"/>
      <c r="C123" s="12"/>
      <c r="D123" s="12"/>
      <c r="E123" s="12"/>
    </row>
    <row r="124" spans="1:5" ht="18" x14ac:dyDescent="0.25">
      <c r="A124" s="47"/>
      <c r="B124" s="12"/>
      <c r="C124" s="12"/>
      <c r="D124" s="12"/>
      <c r="E124" s="12"/>
    </row>
    <row r="125" spans="1:5" ht="18" x14ac:dyDescent="0.25">
      <c r="A125" s="47"/>
      <c r="B125" s="12"/>
      <c r="C125" s="12"/>
      <c r="D125" s="12"/>
      <c r="E125" s="12"/>
    </row>
    <row r="126" spans="1:5" ht="18" x14ac:dyDescent="0.25">
      <c r="A126" s="47"/>
      <c r="B126" s="12"/>
      <c r="C126" s="12"/>
      <c r="D126" s="12"/>
      <c r="E126" s="12"/>
    </row>
    <row r="127" spans="1:5" ht="18" x14ac:dyDescent="0.25">
      <c r="A127" s="47"/>
      <c r="B127" s="12"/>
      <c r="C127" s="12"/>
      <c r="D127" s="12"/>
      <c r="E127" s="12"/>
    </row>
    <row r="128" spans="1:5" ht="18" x14ac:dyDescent="0.25">
      <c r="A128" s="47"/>
      <c r="B128" s="12"/>
      <c r="C128" s="12"/>
      <c r="D128" s="12"/>
      <c r="E128" s="12"/>
    </row>
    <row r="129" spans="1:5" ht="18" x14ac:dyDescent="0.25">
      <c r="A129" s="47"/>
      <c r="B129" s="12"/>
      <c r="C129" s="12"/>
      <c r="D129" s="12"/>
      <c r="E129" s="12"/>
    </row>
    <row r="130" spans="1:5" ht="18" x14ac:dyDescent="0.25">
      <c r="A130" s="47"/>
      <c r="B130" s="12"/>
      <c r="C130" s="12"/>
      <c r="D130" s="12"/>
      <c r="E130" s="12"/>
    </row>
    <row r="131" spans="1:5" ht="18" x14ac:dyDescent="0.25">
      <c r="A131" s="47"/>
      <c r="B131" s="47"/>
      <c r="C131" s="47"/>
      <c r="D131" s="47"/>
      <c r="E131" s="47"/>
    </row>
    <row r="132" spans="1:5" ht="18" x14ac:dyDescent="0.25">
      <c r="A132" s="42"/>
      <c r="B132" s="50"/>
      <c r="C132" s="50"/>
      <c r="D132" s="50"/>
      <c r="E132" s="50"/>
    </row>
    <row r="133" spans="1:5" ht="18" x14ac:dyDescent="0.25">
      <c r="A133" s="42"/>
      <c r="B133" s="47"/>
      <c r="C133" s="47"/>
      <c r="D133" s="47"/>
      <c r="E133" s="47"/>
    </row>
    <row r="134" spans="1:5" ht="18" x14ac:dyDescent="0.25">
      <c r="A134" s="40"/>
      <c r="B134" s="40"/>
      <c r="C134" s="40"/>
      <c r="D134" s="40"/>
      <c r="E134" s="40"/>
    </row>
    <row r="135" spans="1:5" ht="18" x14ac:dyDescent="0.25">
      <c r="A135" s="47"/>
      <c r="B135" s="47"/>
      <c r="C135" s="47"/>
      <c r="D135" s="47"/>
      <c r="E135" s="47"/>
    </row>
    <row r="136" spans="1:5" ht="18" x14ac:dyDescent="0.25">
      <c r="A136" s="49"/>
      <c r="B136" s="47"/>
      <c r="C136" s="47"/>
      <c r="D136" s="47"/>
      <c r="E136" s="47"/>
    </row>
    <row r="137" spans="1:5" ht="18" x14ac:dyDescent="0.25">
      <c r="A137" s="49"/>
      <c r="B137" s="47"/>
      <c r="C137" s="47"/>
      <c r="D137" s="47"/>
      <c r="E137" s="47"/>
    </row>
    <row r="138" spans="1:5" ht="18" x14ac:dyDescent="0.25">
      <c r="A138" s="49"/>
      <c r="B138" s="42"/>
      <c r="C138" s="42"/>
      <c r="D138" s="42"/>
      <c r="E138" s="42"/>
    </row>
    <row r="139" spans="1:5" ht="18" x14ac:dyDescent="0.25">
      <c r="A139" s="49"/>
      <c r="B139" s="42"/>
      <c r="C139" s="42"/>
      <c r="D139" s="42"/>
      <c r="E139" s="42"/>
    </row>
    <row r="140" spans="1:5" ht="18" x14ac:dyDescent="0.25">
      <c r="A140" s="49"/>
      <c r="B140" s="47"/>
      <c r="C140" s="47"/>
      <c r="D140" s="47"/>
      <c r="E140" s="47"/>
    </row>
    <row r="141" spans="1:5" ht="18" x14ac:dyDescent="0.25">
      <c r="A141" s="47"/>
      <c r="B141" s="12"/>
      <c r="C141" s="12"/>
      <c r="D141" s="12"/>
      <c r="E141" s="12"/>
    </row>
    <row r="142" spans="1:5" ht="18" x14ac:dyDescent="0.25">
      <c r="A142" s="47"/>
      <c r="B142" s="12"/>
      <c r="C142" s="12"/>
      <c r="D142" s="12"/>
      <c r="E142" s="12"/>
    </row>
    <row r="143" spans="1:5" ht="18" x14ac:dyDescent="0.25">
      <c r="A143" s="47"/>
      <c r="B143" s="12"/>
      <c r="C143" s="12"/>
      <c r="D143" s="12"/>
      <c r="E143" s="12"/>
    </row>
    <row r="144" spans="1:5" ht="18" x14ac:dyDescent="0.25">
      <c r="A144" s="47"/>
      <c r="B144" s="12"/>
      <c r="C144" s="12"/>
      <c r="D144" s="12"/>
      <c r="E144" s="12"/>
    </row>
    <row r="145" spans="1:5" ht="18" x14ac:dyDescent="0.25">
      <c r="A145" s="47"/>
      <c r="B145" s="12"/>
      <c r="C145" s="12"/>
      <c r="D145" s="12"/>
      <c r="E145" s="12"/>
    </row>
    <row r="146" spans="1:5" ht="18" x14ac:dyDescent="0.25">
      <c r="A146" s="47"/>
      <c r="B146" s="12"/>
      <c r="C146" s="12"/>
      <c r="D146" s="12"/>
      <c r="E146" s="12"/>
    </row>
    <row r="147" spans="1:5" ht="18" x14ac:dyDescent="0.25">
      <c r="A147" s="47"/>
      <c r="B147" s="12"/>
      <c r="C147" s="12"/>
      <c r="D147" s="12"/>
      <c r="E147" s="12"/>
    </row>
    <row r="148" spans="1:5" ht="18" x14ac:dyDescent="0.25">
      <c r="A148" s="47"/>
      <c r="B148" s="12"/>
      <c r="C148" s="12"/>
      <c r="D148" s="12"/>
      <c r="E148" s="12"/>
    </row>
    <row r="149" spans="1:5" ht="18" x14ac:dyDescent="0.25">
      <c r="A149" s="47"/>
      <c r="B149" s="12"/>
      <c r="C149" s="12"/>
      <c r="D149" s="12"/>
      <c r="E149" s="12"/>
    </row>
    <row r="150" spans="1:5" ht="18" x14ac:dyDescent="0.25">
      <c r="A150" s="47"/>
      <c r="B150" s="12"/>
      <c r="C150" s="12"/>
      <c r="D150" s="12"/>
      <c r="E150" s="12"/>
    </row>
    <row r="151" spans="1:5" ht="18" x14ac:dyDescent="0.25">
      <c r="A151" s="47"/>
      <c r="B151" s="12"/>
      <c r="C151" s="12"/>
      <c r="D151" s="12"/>
      <c r="E151" s="12"/>
    </row>
    <row r="152" spans="1:5" ht="18" x14ac:dyDescent="0.25">
      <c r="A152" s="47"/>
      <c r="B152" s="12"/>
      <c r="C152" s="12"/>
      <c r="D152" s="12"/>
      <c r="E152" s="12"/>
    </row>
    <row r="153" spans="1:5" ht="18" x14ac:dyDescent="0.25">
      <c r="A153" s="47"/>
      <c r="B153" s="47"/>
      <c r="C153" s="47"/>
      <c r="D153" s="47"/>
      <c r="E153" s="47"/>
    </row>
    <row r="154" spans="1:5" ht="18" x14ac:dyDescent="0.25">
      <c r="A154" s="42"/>
      <c r="B154" s="50"/>
      <c r="C154" s="50"/>
      <c r="D154" s="50"/>
      <c r="E154" s="50"/>
    </row>
    <row r="155" spans="1:5" ht="18" x14ac:dyDescent="0.25">
      <c r="A155" s="42"/>
      <c r="B155" s="50"/>
      <c r="C155" s="50"/>
      <c r="D155" s="50"/>
      <c r="E155" s="50"/>
    </row>
    <row r="156" spans="1:5" ht="18" x14ac:dyDescent="0.25">
      <c r="A156" s="49"/>
      <c r="B156" s="47"/>
      <c r="C156" s="47"/>
      <c r="D156" s="47"/>
      <c r="E156" s="47"/>
    </row>
    <row r="157" spans="1:5" ht="18" x14ac:dyDescent="0.25">
      <c r="A157" s="47"/>
      <c r="B157" s="12"/>
      <c r="C157" s="12"/>
      <c r="D157" s="12"/>
      <c r="E157" s="12"/>
    </row>
    <row r="158" spans="1:5" ht="18" x14ac:dyDescent="0.25">
      <c r="A158" s="47"/>
      <c r="B158" s="12"/>
      <c r="C158" s="12"/>
      <c r="D158" s="12"/>
      <c r="E158" s="12"/>
    </row>
    <row r="159" spans="1:5" ht="18" x14ac:dyDescent="0.25">
      <c r="A159" s="47"/>
      <c r="B159" s="47"/>
      <c r="C159" s="47"/>
      <c r="D159" s="47"/>
      <c r="E159" s="47"/>
    </row>
    <row r="160" spans="1:5" ht="18" x14ac:dyDescent="0.25">
      <c r="A160" s="42"/>
      <c r="B160" s="50"/>
      <c r="C160" s="50"/>
      <c r="D160" s="50"/>
      <c r="E160" s="50"/>
    </row>
    <row r="161" spans="1:5" ht="18" x14ac:dyDescent="0.25">
      <c r="A161" s="42"/>
      <c r="B161" s="50"/>
      <c r="C161" s="50"/>
      <c r="D161" s="50"/>
      <c r="E161" s="50"/>
    </row>
    <row r="162" spans="1:5" ht="18" x14ac:dyDescent="0.25">
      <c r="A162" s="49"/>
      <c r="B162" s="47"/>
      <c r="C162" s="47"/>
      <c r="D162" s="47"/>
      <c r="E162" s="47"/>
    </row>
    <row r="163" spans="1:5" ht="18" x14ac:dyDescent="0.25">
      <c r="A163" s="47"/>
      <c r="B163" s="12"/>
      <c r="C163" s="12"/>
      <c r="D163" s="12"/>
      <c r="E163" s="12"/>
    </row>
    <row r="164" spans="1:5" ht="18" x14ac:dyDescent="0.25">
      <c r="A164" s="47"/>
      <c r="B164" s="47"/>
      <c r="C164" s="47"/>
      <c r="D164" s="47"/>
      <c r="E164" s="47"/>
    </row>
    <row r="165" spans="1:5" ht="18" x14ac:dyDescent="0.25">
      <c r="A165" s="42"/>
      <c r="B165" s="50"/>
      <c r="C165" s="50"/>
      <c r="D165" s="50"/>
      <c r="E165" s="50"/>
    </row>
    <row r="166" spans="1:5" ht="18" x14ac:dyDescent="0.25">
      <c r="A166" s="49"/>
      <c r="B166" s="50"/>
      <c r="C166" s="50"/>
      <c r="D166" s="50"/>
      <c r="E166" s="50"/>
    </row>
    <row r="167" spans="1:5" ht="18" x14ac:dyDescent="0.25">
      <c r="A167" s="42"/>
      <c r="B167" s="50"/>
      <c r="C167" s="50"/>
      <c r="D167" s="50"/>
      <c r="E167" s="50"/>
    </row>
    <row r="168" spans="1:5" ht="18" x14ac:dyDescent="0.25">
      <c r="A168" s="42"/>
      <c r="B168" s="50"/>
      <c r="C168" s="50"/>
      <c r="D168" s="50"/>
      <c r="E168" s="50"/>
    </row>
  </sheetData>
  <mergeCells count="3">
    <mergeCell ref="A1:E1"/>
    <mergeCell ref="A2:E2"/>
    <mergeCell ref="A5:E5"/>
  </mergeCells>
  <pageMargins left="0.7" right="0.7" top="0.75" bottom="0.75" header="0.3" footer="0.3"/>
  <pageSetup scale="43" orientation="portrait" r:id="rId1"/>
  <rowBreaks count="2" manualBreakCount="2">
    <brk id="78" max="4" man="1"/>
    <brk id="1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
  <sheetViews>
    <sheetView view="pageBreakPreview" topLeftCell="A145" zoomScaleNormal="100" zoomScaleSheetLayoutView="100" workbookViewId="0">
      <selection activeCell="A176" sqref="A176"/>
    </sheetView>
  </sheetViews>
  <sheetFormatPr defaultRowHeight="15" x14ac:dyDescent="0.25"/>
  <cols>
    <col min="1" max="1" width="56" customWidth="1"/>
    <col min="2" max="2" width="29.42578125" customWidth="1"/>
    <col min="3" max="3" width="29.5703125" customWidth="1"/>
    <col min="4" max="5" width="29.42578125" customWidth="1"/>
  </cols>
  <sheetData>
    <row r="1" spans="1:6" ht="18" x14ac:dyDescent="0.25">
      <c r="A1" s="413" t="s">
        <v>0</v>
      </c>
      <c r="B1" s="413"/>
      <c r="C1" s="413"/>
      <c r="D1" s="413"/>
      <c r="E1" s="413"/>
      <c r="F1" s="413"/>
    </row>
    <row r="2" spans="1:6" ht="18" x14ac:dyDescent="0.25">
      <c r="A2" s="413" t="s">
        <v>1</v>
      </c>
      <c r="B2" s="413"/>
      <c r="C2" s="413"/>
      <c r="D2" s="413"/>
      <c r="E2" s="413"/>
      <c r="F2" s="413"/>
    </row>
    <row r="3" spans="1:6" ht="18" x14ac:dyDescent="0.25">
      <c r="A3" s="1"/>
      <c r="B3" s="2"/>
      <c r="C3" s="2"/>
      <c r="D3" s="2"/>
      <c r="E3" s="2"/>
    </row>
    <row r="4" spans="1:6" ht="18" x14ac:dyDescent="0.25">
      <c r="A4" s="413" t="s">
        <v>2</v>
      </c>
      <c r="B4" s="413"/>
      <c r="C4" s="413"/>
      <c r="D4" s="413"/>
      <c r="E4" s="413"/>
      <c r="F4" s="413"/>
    </row>
    <row r="5" spans="1:6" ht="18" x14ac:dyDescent="0.25">
      <c r="A5" s="413" t="s">
        <v>3</v>
      </c>
      <c r="B5" s="413"/>
      <c r="C5" s="413"/>
      <c r="D5" s="413"/>
      <c r="E5" s="413"/>
      <c r="F5" s="413"/>
    </row>
    <row r="7" spans="1:6" ht="20.25" x14ac:dyDescent="0.3">
      <c r="A7" s="3" t="s">
        <v>4</v>
      </c>
    </row>
    <row r="8" spans="1:6" ht="82.9" customHeight="1" x14ac:dyDescent="0.3">
      <c r="A8" s="414" t="s">
        <v>7</v>
      </c>
      <c r="B8" s="414"/>
      <c r="C8" s="414"/>
      <c r="D8" s="414"/>
      <c r="E8" s="414"/>
      <c r="F8" s="34"/>
    </row>
    <row r="9" spans="1:6" ht="32.450000000000003" customHeight="1" x14ac:dyDescent="0.3">
      <c r="A9" s="414" t="s">
        <v>5</v>
      </c>
      <c r="B9" s="414"/>
      <c r="C9" s="414"/>
      <c r="D9" s="414"/>
      <c r="E9" s="414"/>
      <c r="F9" s="34"/>
    </row>
    <row r="10" spans="1:6" ht="102" customHeight="1" x14ac:dyDescent="0.3">
      <c r="A10" s="414" t="s">
        <v>6</v>
      </c>
      <c r="B10" s="414"/>
      <c r="C10" s="414"/>
      <c r="D10" s="414"/>
      <c r="E10" s="414"/>
      <c r="F10" s="38"/>
    </row>
    <row r="11" spans="1:6" ht="11.45" customHeight="1" x14ac:dyDescent="0.25">
      <c r="A11" s="23"/>
      <c r="B11" s="23"/>
      <c r="C11" s="23"/>
      <c r="D11" s="23"/>
      <c r="E11" s="23"/>
      <c r="F11" s="23"/>
    </row>
    <row r="12" spans="1:6" ht="18" x14ac:dyDescent="0.25">
      <c r="A12" s="413" t="s">
        <v>0</v>
      </c>
      <c r="B12" s="413"/>
      <c r="C12" s="413"/>
      <c r="D12" s="413"/>
      <c r="E12" s="413"/>
    </row>
    <row r="13" spans="1:6" ht="18" x14ac:dyDescent="0.25">
      <c r="A13" s="413" t="s">
        <v>1</v>
      </c>
      <c r="B13" s="413"/>
      <c r="C13" s="413"/>
      <c r="D13" s="413"/>
      <c r="E13" s="413"/>
    </row>
    <row r="14" spans="1:6" ht="18" x14ac:dyDescent="0.25">
      <c r="A14" s="1"/>
      <c r="B14" s="1"/>
      <c r="C14" s="1"/>
      <c r="D14" s="1"/>
      <c r="E14" s="1"/>
    </row>
    <row r="15" spans="1:6" ht="18" x14ac:dyDescent="0.25">
      <c r="A15" s="413" t="s">
        <v>3</v>
      </c>
      <c r="B15" s="413"/>
      <c r="C15" s="413"/>
      <c r="D15" s="413"/>
      <c r="E15" s="413"/>
    </row>
    <row r="16" spans="1:6" ht="18" x14ac:dyDescent="0.25">
      <c r="A16" s="4"/>
      <c r="B16" s="5"/>
      <c r="C16" s="5"/>
      <c r="D16" s="5"/>
      <c r="E16" s="5"/>
    </row>
    <row r="17" spans="1:5" ht="18" x14ac:dyDescent="0.25">
      <c r="A17" s="4"/>
      <c r="B17" s="6"/>
      <c r="C17" s="7"/>
      <c r="D17" s="4"/>
      <c r="E17" s="5"/>
    </row>
    <row r="18" spans="1:5" ht="18" x14ac:dyDescent="0.25">
      <c r="A18" s="4"/>
      <c r="B18" s="8" t="s">
        <v>8</v>
      </c>
      <c r="C18" s="4"/>
      <c r="D18" s="9" t="s">
        <v>9</v>
      </c>
      <c r="E18" s="5"/>
    </row>
    <row r="19" spans="1:5" ht="18" x14ac:dyDescent="0.25">
      <c r="A19" s="4"/>
      <c r="B19" s="10"/>
      <c r="C19" s="7"/>
      <c r="D19" s="11" t="s">
        <v>10</v>
      </c>
      <c r="E19" s="5"/>
    </row>
    <row r="20" spans="1:5" ht="18" x14ac:dyDescent="0.25">
      <c r="A20" s="4"/>
      <c r="B20" s="5"/>
      <c r="C20" s="4"/>
      <c r="D20" s="4"/>
      <c r="E20" s="5"/>
    </row>
    <row r="21" spans="1:5" ht="18" x14ac:dyDescent="0.25">
      <c r="A21" s="4">
        <v>1</v>
      </c>
      <c r="B21" s="4" t="s">
        <v>11</v>
      </c>
      <c r="C21" s="4"/>
      <c r="D21" s="12">
        <v>106528.5</v>
      </c>
      <c r="E21" s="13"/>
    </row>
    <row r="22" spans="1:5" ht="18" x14ac:dyDescent="0.25">
      <c r="A22" s="4">
        <v>2</v>
      </c>
      <c r="B22" s="4" t="s">
        <v>12</v>
      </c>
      <c r="C22" s="4"/>
      <c r="D22" s="12">
        <v>189696</v>
      </c>
      <c r="E22" s="13"/>
    </row>
    <row r="23" spans="1:5" ht="18" x14ac:dyDescent="0.25">
      <c r="A23" s="4">
        <v>4</v>
      </c>
      <c r="B23" s="4" t="s">
        <v>13</v>
      </c>
      <c r="C23" s="4"/>
      <c r="D23" s="12">
        <v>351187.20000000001</v>
      </c>
      <c r="E23" s="13"/>
    </row>
    <row r="24" spans="1:5" ht="18" x14ac:dyDescent="0.25">
      <c r="A24" s="4">
        <v>21</v>
      </c>
      <c r="B24" s="4" t="s">
        <v>14</v>
      </c>
      <c r="C24" s="4"/>
      <c r="D24" s="12">
        <v>1509164.8</v>
      </c>
      <c r="E24" s="13"/>
    </row>
    <row r="25" spans="1:5" ht="18" x14ac:dyDescent="0.25">
      <c r="A25" s="4">
        <v>1</v>
      </c>
      <c r="B25" s="4" t="s">
        <v>15</v>
      </c>
      <c r="C25" s="4"/>
      <c r="D25" s="12">
        <v>66414.399999999994</v>
      </c>
      <c r="E25" s="13"/>
    </row>
    <row r="26" spans="1:5" ht="18" x14ac:dyDescent="0.25">
      <c r="A26" s="4">
        <v>1</v>
      </c>
      <c r="B26" s="4" t="s">
        <v>16</v>
      </c>
      <c r="C26" s="4"/>
      <c r="D26" s="12">
        <v>66705.600000000006</v>
      </c>
      <c r="E26" s="13"/>
    </row>
    <row r="27" spans="1:5" ht="18" x14ac:dyDescent="0.25">
      <c r="A27" s="4">
        <v>8</v>
      </c>
      <c r="B27" s="4" t="s">
        <v>17</v>
      </c>
      <c r="C27" s="4"/>
      <c r="D27" s="12">
        <v>440086.4</v>
      </c>
      <c r="E27" s="13"/>
    </row>
    <row r="28" spans="1:5" ht="18" x14ac:dyDescent="0.25">
      <c r="A28" s="4"/>
      <c r="B28" s="5" t="s">
        <v>18</v>
      </c>
      <c r="C28" s="4"/>
      <c r="D28" s="14" t="s">
        <v>18</v>
      </c>
      <c r="E28" s="13"/>
    </row>
    <row r="29" spans="1:5" ht="18" x14ac:dyDescent="0.25">
      <c r="A29" s="4"/>
      <c r="B29" s="5" t="s">
        <v>18</v>
      </c>
      <c r="C29" s="7"/>
      <c r="D29" s="15" t="s">
        <v>18</v>
      </c>
      <c r="E29" s="16"/>
    </row>
    <row r="30" spans="1:5" ht="18" x14ac:dyDescent="0.25">
      <c r="A30" s="4"/>
      <c r="B30" s="17" t="s">
        <v>19</v>
      </c>
      <c r="C30" s="18"/>
      <c r="D30" s="19">
        <f>SUM(D21:D29)</f>
        <v>2729782.9</v>
      </c>
      <c r="E30" s="20"/>
    </row>
    <row r="31" spans="1:5" ht="18" x14ac:dyDescent="0.25">
      <c r="A31" s="4"/>
      <c r="B31" s="5"/>
      <c r="C31" s="4"/>
      <c r="D31" s="4"/>
      <c r="E31" s="5"/>
    </row>
    <row r="32" spans="1:5" ht="18" x14ac:dyDescent="0.25">
      <c r="A32" s="4"/>
      <c r="B32" s="21" t="s">
        <v>20</v>
      </c>
      <c r="C32" s="4"/>
      <c r="D32" s="4"/>
      <c r="E32" s="5"/>
    </row>
    <row r="33" spans="1:5" ht="18" x14ac:dyDescent="0.25">
      <c r="A33" s="4"/>
      <c r="B33" s="5" t="s">
        <v>21</v>
      </c>
      <c r="C33" s="4"/>
      <c r="D33" s="12">
        <v>46126.080000000002</v>
      </c>
      <c r="E33" s="13"/>
    </row>
    <row r="34" spans="1:5" ht="18" x14ac:dyDescent="0.25">
      <c r="A34" s="4"/>
      <c r="B34" s="5" t="s">
        <v>22</v>
      </c>
      <c r="C34" s="4"/>
      <c r="D34" s="12">
        <v>12897.14</v>
      </c>
      <c r="E34" s="13"/>
    </row>
    <row r="35" spans="1:5" ht="18" x14ac:dyDescent="0.25">
      <c r="A35" s="4"/>
      <c r="B35" s="5" t="s">
        <v>591</v>
      </c>
      <c r="C35" s="4"/>
      <c r="D35" s="12">
        <v>32742</v>
      </c>
      <c r="E35" s="13"/>
    </row>
    <row r="36" spans="1:5" ht="18" x14ac:dyDescent="0.25">
      <c r="A36" s="4"/>
      <c r="B36" s="5" t="s">
        <v>592</v>
      </c>
      <c r="C36" s="4"/>
      <c r="D36" s="12">
        <v>11421</v>
      </c>
      <c r="E36" s="13"/>
    </row>
    <row r="37" spans="1:5" ht="18" x14ac:dyDescent="0.25">
      <c r="A37" s="15"/>
      <c r="B37" s="5" t="s">
        <v>25</v>
      </c>
      <c r="C37" s="4"/>
      <c r="D37" s="12">
        <v>84598</v>
      </c>
      <c r="E37" s="13"/>
    </row>
    <row r="38" spans="1:5" ht="18" x14ac:dyDescent="0.25">
      <c r="A38" s="4"/>
      <c r="B38" s="5" t="s">
        <v>26</v>
      </c>
      <c r="C38" s="4"/>
      <c r="D38" s="12">
        <v>29908</v>
      </c>
      <c r="E38" s="13"/>
    </row>
    <row r="39" spans="1:5" ht="18" x14ac:dyDescent="0.25">
      <c r="A39" s="4"/>
      <c r="B39" s="5" t="s">
        <v>27</v>
      </c>
      <c r="C39" s="4"/>
      <c r="D39" s="12">
        <v>9396</v>
      </c>
      <c r="E39" s="13"/>
    </row>
    <row r="40" spans="1:5" ht="18" x14ac:dyDescent="0.25">
      <c r="A40" s="4"/>
      <c r="B40" s="5" t="s">
        <v>28</v>
      </c>
      <c r="C40" s="4"/>
      <c r="D40" s="12">
        <v>38774</v>
      </c>
      <c r="E40" s="13"/>
    </row>
    <row r="41" spans="1:5" ht="18" x14ac:dyDescent="0.25">
      <c r="A41" s="15"/>
      <c r="B41" s="5" t="s">
        <v>29</v>
      </c>
      <c r="C41" s="4"/>
      <c r="D41" s="12">
        <v>105840</v>
      </c>
      <c r="E41" s="13"/>
    </row>
    <row r="42" spans="1:5" ht="18" x14ac:dyDescent="0.25">
      <c r="A42" s="4"/>
      <c r="B42" s="5" t="s">
        <v>30</v>
      </c>
      <c r="C42" s="4"/>
      <c r="D42" s="12">
        <v>14130</v>
      </c>
      <c r="E42" s="13"/>
    </row>
    <row r="43" spans="1:5" ht="18" x14ac:dyDescent="0.25">
      <c r="A43" s="4"/>
      <c r="B43" s="5" t="s">
        <v>574</v>
      </c>
      <c r="C43" s="4"/>
      <c r="D43" s="12">
        <v>45024</v>
      </c>
      <c r="E43" s="13"/>
    </row>
    <row r="44" spans="1:5" ht="18" x14ac:dyDescent="0.25">
      <c r="A44" s="4"/>
      <c r="B44" s="5" t="s">
        <v>593</v>
      </c>
      <c r="C44" s="4"/>
      <c r="D44" s="12">
        <v>8691</v>
      </c>
      <c r="E44" s="13"/>
    </row>
    <row r="45" spans="1:5" ht="18" x14ac:dyDescent="0.25">
      <c r="A45" s="4"/>
      <c r="B45" s="5" t="s">
        <v>31</v>
      </c>
      <c r="C45" s="4"/>
      <c r="D45" s="12">
        <v>16880</v>
      </c>
      <c r="E45" s="13"/>
    </row>
    <row r="46" spans="1:5" ht="18" x14ac:dyDescent="0.25">
      <c r="A46" s="4"/>
      <c r="B46" s="5" t="s">
        <v>32</v>
      </c>
      <c r="C46" s="4"/>
      <c r="D46" s="12">
        <v>8515</v>
      </c>
      <c r="E46" s="13"/>
    </row>
    <row r="47" spans="1:5" ht="18" x14ac:dyDescent="0.25">
      <c r="A47" s="4"/>
      <c r="B47" s="5" t="s">
        <v>33</v>
      </c>
      <c r="C47" s="4"/>
      <c r="D47" s="12">
        <v>2230</v>
      </c>
      <c r="E47" s="13"/>
    </row>
    <row r="48" spans="1:5" ht="18" x14ac:dyDescent="0.25">
      <c r="A48" s="4"/>
      <c r="B48" s="5" t="s">
        <v>34</v>
      </c>
      <c r="C48" s="4"/>
      <c r="D48" s="12">
        <v>6750</v>
      </c>
      <c r="E48" s="13"/>
    </row>
    <row r="49" spans="1:5" ht="18" x14ac:dyDescent="0.25">
      <c r="A49" s="4"/>
      <c r="B49" s="5" t="s">
        <v>35</v>
      </c>
      <c r="C49" s="4"/>
      <c r="D49" s="12">
        <v>0</v>
      </c>
      <c r="E49" s="13"/>
    </row>
    <row r="50" spans="1:5" ht="18" x14ac:dyDescent="0.25">
      <c r="A50" s="4"/>
      <c r="B50" s="5" t="s">
        <v>36</v>
      </c>
      <c r="C50" s="4"/>
      <c r="D50" s="12">
        <v>35796</v>
      </c>
      <c r="E50" s="13"/>
    </row>
    <row r="51" spans="1:5" ht="18" x14ac:dyDescent="0.25">
      <c r="A51" s="4"/>
      <c r="B51" s="5" t="s">
        <v>37</v>
      </c>
      <c r="C51" s="4"/>
      <c r="D51" s="12">
        <v>8860</v>
      </c>
      <c r="E51" s="13"/>
    </row>
    <row r="52" spans="1:5" ht="18" x14ac:dyDescent="0.25">
      <c r="A52" s="4"/>
      <c r="B52" s="5" t="s">
        <v>38</v>
      </c>
      <c r="C52" s="4"/>
      <c r="D52" s="12">
        <v>32508</v>
      </c>
      <c r="E52" s="13"/>
    </row>
    <row r="53" spans="1:5" ht="18" x14ac:dyDescent="0.25">
      <c r="A53" s="4"/>
      <c r="B53" s="5" t="s">
        <v>39</v>
      </c>
      <c r="C53" s="4"/>
      <c r="D53" s="12">
        <v>4000</v>
      </c>
      <c r="E53" s="13"/>
    </row>
    <row r="54" spans="1:5" ht="18" x14ac:dyDescent="0.25">
      <c r="A54" s="4"/>
      <c r="B54" s="5" t="s">
        <v>40</v>
      </c>
      <c r="C54" s="4"/>
      <c r="D54" s="12">
        <v>86423</v>
      </c>
      <c r="E54" s="13"/>
    </row>
    <row r="55" spans="1:5" ht="18" x14ac:dyDescent="0.25">
      <c r="A55" s="4"/>
      <c r="B55" s="5" t="s">
        <v>41</v>
      </c>
      <c r="C55" s="4"/>
      <c r="D55" s="12">
        <v>3457</v>
      </c>
      <c r="E55" s="13"/>
    </row>
    <row r="56" spans="1:5" ht="18" x14ac:dyDescent="0.25">
      <c r="A56" s="4"/>
      <c r="B56" s="5" t="s">
        <v>42</v>
      </c>
      <c r="C56" s="4"/>
      <c r="D56" s="12">
        <v>0</v>
      </c>
      <c r="E56" s="13"/>
    </row>
    <row r="57" spans="1:5" ht="18" x14ac:dyDescent="0.25">
      <c r="A57" s="4"/>
      <c r="B57" s="5" t="s">
        <v>43</v>
      </c>
      <c r="C57" s="4"/>
      <c r="D57" s="12">
        <v>16215</v>
      </c>
      <c r="E57" s="13"/>
    </row>
    <row r="58" spans="1:5" ht="18" x14ac:dyDescent="0.25">
      <c r="A58" s="4"/>
      <c r="B58" s="5" t="s">
        <v>44</v>
      </c>
      <c r="C58" s="4"/>
      <c r="D58" s="12">
        <v>0</v>
      </c>
      <c r="E58" s="13"/>
    </row>
    <row r="59" spans="1:5" ht="18" x14ac:dyDescent="0.25">
      <c r="A59" s="4"/>
      <c r="B59" s="5"/>
      <c r="C59" s="7"/>
      <c r="D59" s="14"/>
      <c r="E59" s="13"/>
    </row>
    <row r="60" spans="1:5" ht="18" x14ac:dyDescent="0.25">
      <c r="A60" s="4"/>
      <c r="B60" s="17" t="s">
        <v>19</v>
      </c>
      <c r="C60" s="18"/>
      <c r="D60" s="19">
        <f>SUM(D33:D59)</f>
        <v>661181.22</v>
      </c>
      <c r="E60" s="13"/>
    </row>
    <row r="61" spans="1:5" ht="18" x14ac:dyDescent="0.25">
      <c r="A61" s="4"/>
      <c r="B61" s="5"/>
      <c r="C61" s="4"/>
      <c r="D61" s="14"/>
      <c r="E61" s="13"/>
    </row>
    <row r="62" spans="1:5" ht="18" x14ac:dyDescent="0.25">
      <c r="A62" s="4"/>
      <c r="B62" s="21" t="s">
        <v>45</v>
      </c>
      <c r="C62" s="4"/>
      <c r="D62" s="14"/>
      <c r="E62" s="13"/>
    </row>
    <row r="63" spans="1:5" ht="18" x14ac:dyDescent="0.25">
      <c r="A63" s="4"/>
      <c r="B63" s="5" t="s">
        <v>46</v>
      </c>
      <c r="C63" s="4"/>
      <c r="D63" s="12">
        <v>1198.45</v>
      </c>
      <c r="E63" s="13"/>
    </row>
    <row r="64" spans="1:5" ht="18" x14ac:dyDescent="0.25">
      <c r="A64" s="4"/>
      <c r="B64" s="5" t="s">
        <v>47</v>
      </c>
      <c r="C64" s="4"/>
      <c r="D64" s="12">
        <v>0</v>
      </c>
      <c r="E64" s="13"/>
    </row>
    <row r="65" spans="1:5" ht="18" x14ac:dyDescent="0.25">
      <c r="A65" s="4"/>
      <c r="B65" s="5" t="s">
        <v>23</v>
      </c>
      <c r="C65" s="4"/>
      <c r="D65" s="12">
        <v>1198.45</v>
      </c>
      <c r="E65" s="13"/>
    </row>
    <row r="66" spans="1:5" ht="18" x14ac:dyDescent="0.25">
      <c r="A66" s="4"/>
      <c r="B66" s="5" t="s">
        <v>24</v>
      </c>
      <c r="C66" s="4"/>
      <c r="D66" s="12">
        <v>0</v>
      </c>
      <c r="E66" s="13"/>
    </row>
    <row r="67" spans="1:5" ht="18" x14ac:dyDescent="0.25">
      <c r="A67" s="4"/>
      <c r="B67" s="5" t="s">
        <v>48</v>
      </c>
      <c r="C67" s="4"/>
      <c r="D67" s="12">
        <v>0</v>
      </c>
      <c r="E67" s="13"/>
    </row>
    <row r="68" spans="1:5" ht="18" x14ac:dyDescent="0.25">
      <c r="A68" s="4"/>
      <c r="B68" s="5" t="s">
        <v>49</v>
      </c>
      <c r="C68" s="4"/>
      <c r="D68" s="12">
        <v>0</v>
      </c>
      <c r="E68" s="13"/>
    </row>
    <row r="69" spans="1:5" ht="18" x14ac:dyDescent="0.25">
      <c r="A69" s="4"/>
      <c r="B69" s="5" t="s">
        <v>32</v>
      </c>
      <c r="C69" s="4"/>
      <c r="D69" s="12">
        <v>600</v>
      </c>
      <c r="E69" s="13"/>
    </row>
    <row r="70" spans="1:5" ht="18" x14ac:dyDescent="0.25">
      <c r="A70" s="4"/>
      <c r="B70" s="5" t="s">
        <v>33</v>
      </c>
      <c r="C70" s="4"/>
      <c r="D70" s="12">
        <v>0</v>
      </c>
      <c r="E70" s="13"/>
    </row>
    <row r="71" spans="1:5" ht="18" x14ac:dyDescent="0.25">
      <c r="A71" s="4"/>
      <c r="B71" s="5" t="s">
        <v>38</v>
      </c>
      <c r="C71" s="4"/>
      <c r="D71" s="12">
        <v>2624</v>
      </c>
      <c r="E71" s="13"/>
    </row>
    <row r="72" spans="1:5" ht="18" x14ac:dyDescent="0.25">
      <c r="A72" s="4"/>
      <c r="B72" s="5" t="s">
        <v>39</v>
      </c>
      <c r="C72" s="4"/>
      <c r="D72" s="12">
        <v>0</v>
      </c>
      <c r="E72" s="13"/>
    </row>
    <row r="73" spans="1:5" ht="18" x14ac:dyDescent="0.25">
      <c r="A73" s="4"/>
      <c r="B73" s="5" t="s">
        <v>50</v>
      </c>
      <c r="C73" s="4"/>
      <c r="D73" s="12">
        <v>0</v>
      </c>
      <c r="E73" s="13"/>
    </row>
    <row r="74" spans="1:5" ht="18" x14ac:dyDescent="0.25">
      <c r="A74" s="4"/>
      <c r="B74" s="5" t="s">
        <v>18</v>
      </c>
      <c r="C74" s="7"/>
      <c r="D74" s="14" t="s">
        <v>18</v>
      </c>
      <c r="E74" s="22"/>
    </row>
    <row r="75" spans="1:5" ht="18" x14ac:dyDescent="0.25">
      <c r="A75" s="4"/>
      <c r="B75" s="17" t="s">
        <v>19</v>
      </c>
      <c r="C75" s="18"/>
      <c r="D75" s="19">
        <f>SUM(D63:D74)</f>
        <v>5620.9</v>
      </c>
      <c r="E75" s="20"/>
    </row>
    <row r="76" spans="1:5" ht="18" x14ac:dyDescent="0.25">
      <c r="A76" s="4"/>
      <c r="B76" s="5"/>
      <c r="C76" s="4"/>
      <c r="D76" s="4" t="s">
        <v>18</v>
      </c>
      <c r="E76" s="5" t="s">
        <v>18</v>
      </c>
    </row>
    <row r="77" spans="1:5" ht="18" x14ac:dyDescent="0.25">
      <c r="A77" s="4"/>
      <c r="B77" s="5"/>
      <c r="C77" s="7"/>
      <c r="D77" s="4"/>
      <c r="E77" s="5"/>
    </row>
    <row r="78" spans="1:5" ht="18" x14ac:dyDescent="0.25">
      <c r="A78" s="4"/>
      <c r="B78" s="17" t="s">
        <v>51</v>
      </c>
      <c r="C78" s="18"/>
      <c r="D78" s="19">
        <f>+D75+D60+D30</f>
        <v>3396585.02</v>
      </c>
      <c r="E78" s="20" t="s">
        <v>18</v>
      </c>
    </row>
    <row r="79" spans="1:5" ht="18" x14ac:dyDescent="0.25">
      <c r="A79" s="4"/>
      <c r="B79" s="4"/>
      <c r="C79" s="5"/>
      <c r="D79" s="5"/>
      <c r="E79" s="5"/>
    </row>
    <row r="80" spans="1:5" ht="18" x14ac:dyDescent="0.25">
      <c r="A80" s="4" t="s">
        <v>18</v>
      </c>
      <c r="B80" s="5"/>
      <c r="C80" s="5"/>
      <c r="D80" s="5"/>
      <c r="E80" s="5"/>
    </row>
    <row r="81" spans="1:5" ht="18" x14ac:dyDescent="0.25">
      <c r="A81" s="4"/>
      <c r="B81" s="5"/>
      <c r="C81" s="5"/>
      <c r="D81" s="5"/>
      <c r="E81" s="5"/>
    </row>
    <row r="84" spans="1:5" ht="18" x14ac:dyDescent="0.25">
      <c r="A84" s="413" t="s">
        <v>0</v>
      </c>
      <c r="B84" s="413"/>
      <c r="C84" s="413"/>
      <c r="D84" s="413"/>
      <c r="E84" s="413"/>
    </row>
    <row r="85" spans="1:5" ht="18" x14ac:dyDescent="0.25">
      <c r="A85" s="1"/>
      <c r="B85" s="1"/>
      <c r="C85" s="1"/>
      <c r="D85" s="1"/>
      <c r="E85" s="1"/>
    </row>
    <row r="86" spans="1:5" ht="18" x14ac:dyDescent="0.25">
      <c r="A86" s="413" t="s">
        <v>1</v>
      </c>
      <c r="B86" s="413"/>
      <c r="C86" s="413"/>
      <c r="D86" s="413"/>
      <c r="E86" s="413"/>
    </row>
    <row r="87" spans="1:5" ht="18" x14ac:dyDescent="0.25">
      <c r="A87" s="21"/>
      <c r="B87" s="5"/>
      <c r="C87" s="5"/>
      <c r="D87" s="5"/>
      <c r="E87" s="5"/>
    </row>
    <row r="88" spans="1:5" ht="18" x14ac:dyDescent="0.25">
      <c r="A88" s="24" t="s">
        <v>18</v>
      </c>
      <c r="B88" s="25">
        <v>2016</v>
      </c>
      <c r="C88" s="25">
        <v>2017</v>
      </c>
      <c r="D88" s="25">
        <v>2018</v>
      </c>
      <c r="E88" s="25">
        <v>2019</v>
      </c>
    </row>
    <row r="89" spans="1:5" ht="18" x14ac:dyDescent="0.25">
      <c r="A89" s="24" t="s">
        <v>18</v>
      </c>
      <c r="B89" s="25" t="s">
        <v>109</v>
      </c>
      <c r="C89" s="25" t="s">
        <v>109</v>
      </c>
      <c r="D89" s="25" t="s">
        <v>110</v>
      </c>
      <c r="E89" s="25" t="s">
        <v>110</v>
      </c>
    </row>
    <row r="90" spans="1:5" ht="18" x14ac:dyDescent="0.25">
      <c r="A90" s="21" t="s">
        <v>18</v>
      </c>
      <c r="B90" s="5"/>
      <c r="C90" s="5"/>
      <c r="D90" s="5"/>
      <c r="E90" s="5"/>
    </row>
    <row r="91" spans="1:5" ht="18" x14ac:dyDescent="0.25">
      <c r="A91" s="21" t="s">
        <v>52</v>
      </c>
      <c r="B91" s="5"/>
      <c r="C91" s="5"/>
      <c r="D91" s="5"/>
      <c r="E91" s="5"/>
    </row>
    <row r="92" spans="1:5" ht="18" x14ac:dyDescent="0.25">
      <c r="A92" s="21" t="s">
        <v>18</v>
      </c>
      <c r="B92" s="5"/>
      <c r="C92" s="5"/>
      <c r="D92" s="5"/>
      <c r="E92" s="16"/>
    </row>
    <row r="93" spans="1:5" ht="18" x14ac:dyDescent="0.25">
      <c r="A93" s="21" t="s">
        <v>53</v>
      </c>
      <c r="B93" s="5"/>
      <c r="C93" s="5"/>
      <c r="D93" s="5"/>
      <c r="E93" s="5"/>
    </row>
    <row r="94" spans="1:5" ht="18" x14ac:dyDescent="0.25">
      <c r="A94" s="5" t="s">
        <v>54</v>
      </c>
      <c r="B94" s="16">
        <v>545044.69999999995</v>
      </c>
      <c r="C94" s="16">
        <v>576940.91</v>
      </c>
      <c r="D94" s="16">
        <v>576563.64</v>
      </c>
      <c r="E94" s="16">
        <v>654671.54</v>
      </c>
    </row>
    <row r="95" spans="1:5" ht="18" x14ac:dyDescent="0.25">
      <c r="A95" s="5" t="s">
        <v>55</v>
      </c>
      <c r="B95" s="16">
        <v>2255285.0299999998</v>
      </c>
      <c r="C95" s="16">
        <v>2371465.69</v>
      </c>
      <c r="D95" s="16">
        <v>2448346.89</v>
      </c>
      <c r="E95" s="16">
        <v>2621943.4700000002</v>
      </c>
    </row>
    <row r="96" spans="1:5" ht="18" x14ac:dyDescent="0.25">
      <c r="A96" s="5" t="s">
        <v>597</v>
      </c>
      <c r="B96" s="16">
        <v>0</v>
      </c>
      <c r="C96" s="16">
        <v>0</v>
      </c>
      <c r="D96" s="16">
        <v>18608</v>
      </c>
      <c r="E96" s="16">
        <v>14130</v>
      </c>
    </row>
    <row r="97" spans="1:5" ht="18" x14ac:dyDescent="0.25">
      <c r="A97" s="5" t="s">
        <v>56</v>
      </c>
      <c r="B97" s="16">
        <v>0</v>
      </c>
      <c r="C97" s="16">
        <v>0</v>
      </c>
      <c r="D97" s="16">
        <v>162150.29999999999</v>
      </c>
      <c r="E97" s="16">
        <v>105840</v>
      </c>
    </row>
    <row r="98" spans="1:5" ht="18" x14ac:dyDescent="0.25">
      <c r="A98" s="5" t="s">
        <v>57</v>
      </c>
      <c r="B98" s="16">
        <v>0</v>
      </c>
      <c r="C98" s="16">
        <v>0</v>
      </c>
      <c r="D98" s="16">
        <v>101400</v>
      </c>
      <c r="E98" s="16">
        <v>0</v>
      </c>
    </row>
    <row r="99" spans="1:5" ht="18" x14ac:dyDescent="0.25">
      <c r="A99" s="5" t="s">
        <v>58</v>
      </c>
      <c r="B99" s="16">
        <v>75313.8</v>
      </c>
      <c r="C99" s="16">
        <v>76604.3</v>
      </c>
      <c r="D99" s="16">
        <v>83324.03</v>
      </c>
      <c r="E99" s="16">
        <v>93632.22</v>
      </c>
    </row>
    <row r="100" spans="1:5" ht="18" x14ac:dyDescent="0.25">
      <c r="A100" s="5" t="s">
        <v>59</v>
      </c>
      <c r="B100" s="16">
        <v>35060.879999999997</v>
      </c>
      <c r="C100" s="16">
        <v>47847.94</v>
      </c>
      <c r="D100" s="16">
        <v>50939.08</v>
      </c>
      <c r="E100" s="16">
        <v>54260.45</v>
      </c>
    </row>
    <row r="101" spans="1:5" ht="18" x14ac:dyDescent="0.25">
      <c r="A101" s="5" t="s">
        <v>60</v>
      </c>
      <c r="B101" s="16">
        <v>412799.4</v>
      </c>
      <c r="C101" s="16">
        <v>438443.71</v>
      </c>
      <c r="D101" s="16">
        <v>509046.95</v>
      </c>
      <c r="E101" s="16">
        <v>531917.78</v>
      </c>
    </row>
    <row r="102" spans="1:5" ht="18" x14ac:dyDescent="0.25">
      <c r="A102" s="5" t="s">
        <v>61</v>
      </c>
      <c r="B102" s="16">
        <v>496800</v>
      </c>
      <c r="C102" s="16">
        <v>453600</v>
      </c>
      <c r="D102" s="16">
        <v>453600</v>
      </c>
      <c r="E102" s="16">
        <v>478800</v>
      </c>
    </row>
    <row r="103" spans="1:5" ht="18" x14ac:dyDescent="0.25">
      <c r="A103" s="5" t="s">
        <v>62</v>
      </c>
      <c r="B103" s="16">
        <v>38564.49</v>
      </c>
      <c r="C103" s="16">
        <v>40724.6</v>
      </c>
      <c r="D103" s="16">
        <v>47952.5</v>
      </c>
      <c r="E103" s="16">
        <v>49250.48</v>
      </c>
    </row>
    <row r="104" spans="1:5" ht="18" x14ac:dyDescent="0.25">
      <c r="A104" s="5" t="s">
        <v>63</v>
      </c>
      <c r="B104" s="16">
        <v>0</v>
      </c>
      <c r="C104" s="16">
        <v>0</v>
      </c>
      <c r="D104" s="16">
        <v>0</v>
      </c>
      <c r="E104" s="16">
        <v>0</v>
      </c>
    </row>
    <row r="105" spans="1:5" ht="18" x14ac:dyDescent="0.25">
      <c r="A105" s="5" t="s">
        <v>18</v>
      </c>
      <c r="B105" s="16"/>
      <c r="C105" s="16"/>
      <c r="D105" s="16"/>
      <c r="E105" s="16"/>
    </row>
    <row r="106" spans="1:5" ht="18" x14ac:dyDescent="0.25">
      <c r="A106" s="26" t="s">
        <v>64</v>
      </c>
      <c r="B106" s="27">
        <f>SUM(B94:B104)</f>
        <v>3858868.2999999993</v>
      </c>
      <c r="C106" s="27">
        <f>SUM(C94:C104)</f>
        <v>4005627.15</v>
      </c>
      <c r="D106" s="27">
        <f>SUM(D94:D104)</f>
        <v>4451931.3900000006</v>
      </c>
      <c r="E106" s="27">
        <f>SUM(E94:E104)</f>
        <v>4604445.9400000013</v>
      </c>
    </row>
    <row r="107" spans="1:5" ht="18" x14ac:dyDescent="0.25">
      <c r="A107" s="28" t="s">
        <v>18</v>
      </c>
      <c r="B107" s="29"/>
      <c r="C107" s="29"/>
      <c r="D107" s="29"/>
      <c r="E107" s="29"/>
    </row>
    <row r="108" spans="1:5" ht="18" x14ac:dyDescent="0.25">
      <c r="A108" s="28" t="s">
        <v>65</v>
      </c>
      <c r="B108" s="29"/>
      <c r="C108" s="29"/>
      <c r="D108" s="29"/>
      <c r="E108" s="29"/>
    </row>
    <row r="109" spans="1:5" ht="18" x14ac:dyDescent="0.25">
      <c r="A109" s="29" t="s">
        <v>66</v>
      </c>
      <c r="B109" s="16">
        <v>37683.83</v>
      </c>
      <c r="C109" s="16">
        <v>30113.89</v>
      </c>
      <c r="D109" s="16">
        <v>52130</v>
      </c>
      <c r="E109" s="16">
        <v>41950</v>
      </c>
    </row>
    <row r="110" spans="1:5" ht="18" x14ac:dyDescent="0.25">
      <c r="A110" s="29" t="s">
        <v>18</v>
      </c>
      <c r="B110" s="29"/>
      <c r="C110" s="29"/>
      <c r="D110" s="29"/>
      <c r="E110" s="29"/>
    </row>
    <row r="111" spans="1:5" ht="18" x14ac:dyDescent="0.25">
      <c r="A111" s="29" t="s">
        <v>18</v>
      </c>
      <c r="B111" s="29"/>
      <c r="C111" s="29"/>
      <c r="D111" s="29"/>
      <c r="E111" s="29"/>
    </row>
    <row r="112" spans="1:5" ht="18" x14ac:dyDescent="0.25">
      <c r="A112" s="26" t="s">
        <v>64</v>
      </c>
      <c r="B112" s="27">
        <f>SUM(B109:B110)</f>
        <v>37683.83</v>
      </c>
      <c r="C112" s="27">
        <f>SUM(C109:C110)</f>
        <v>30113.89</v>
      </c>
      <c r="D112" s="27">
        <f>SUM(D109:D110)</f>
        <v>52130</v>
      </c>
      <c r="E112" s="27">
        <f>SUM(E109:E110)</f>
        <v>41950</v>
      </c>
    </row>
    <row r="113" spans="1:5" ht="18" x14ac:dyDescent="0.25">
      <c r="A113" s="28" t="s">
        <v>18</v>
      </c>
      <c r="B113" s="29"/>
      <c r="C113" s="29"/>
      <c r="D113" s="29"/>
      <c r="E113" s="29"/>
    </row>
    <row r="114" spans="1:5" ht="18" x14ac:dyDescent="0.25">
      <c r="A114" s="28" t="s">
        <v>67</v>
      </c>
      <c r="B114" s="29"/>
      <c r="C114" s="29"/>
      <c r="D114" s="29"/>
      <c r="E114" s="29"/>
    </row>
    <row r="115" spans="1:5" ht="18" x14ac:dyDescent="0.25">
      <c r="A115" s="29" t="s">
        <v>68</v>
      </c>
      <c r="B115" s="16">
        <v>2063.6799999999998</v>
      </c>
      <c r="C115" s="16">
        <v>6634.53</v>
      </c>
      <c r="D115" s="16">
        <v>10000</v>
      </c>
      <c r="E115" s="16">
        <v>10000</v>
      </c>
    </row>
    <row r="116" spans="1:5" ht="18" x14ac:dyDescent="0.25">
      <c r="A116" s="29" t="s">
        <v>69</v>
      </c>
      <c r="B116" s="16">
        <v>30277.14</v>
      </c>
      <c r="C116" s="16">
        <v>24928.61</v>
      </c>
      <c r="D116" s="16">
        <v>26228.98</v>
      </c>
      <c r="E116" s="16">
        <v>26228.98</v>
      </c>
    </row>
    <row r="117" spans="1:5" ht="18" x14ac:dyDescent="0.25">
      <c r="A117" s="29" t="s">
        <v>70</v>
      </c>
      <c r="B117" s="16">
        <v>1870</v>
      </c>
      <c r="C117" s="16">
        <v>1952</v>
      </c>
      <c r="D117" s="16">
        <v>3440</v>
      </c>
      <c r="E117" s="16">
        <v>3110</v>
      </c>
    </row>
    <row r="118" spans="1:5" ht="18" x14ac:dyDescent="0.25">
      <c r="A118" s="29" t="s">
        <v>71</v>
      </c>
      <c r="B118" s="16">
        <v>1265.4000000000001</v>
      </c>
      <c r="C118" s="16">
        <v>1265.4000000000001</v>
      </c>
      <c r="D118" s="16">
        <v>1300</v>
      </c>
      <c r="E118" s="16">
        <v>1300</v>
      </c>
    </row>
    <row r="119" spans="1:5" ht="18" x14ac:dyDescent="0.25">
      <c r="A119" s="29" t="s">
        <v>72</v>
      </c>
      <c r="B119" s="16">
        <v>4114.12</v>
      </c>
      <c r="C119" s="16">
        <v>5345</v>
      </c>
      <c r="D119" s="16">
        <v>8785</v>
      </c>
      <c r="E119" s="16">
        <v>5000</v>
      </c>
    </row>
    <row r="120" spans="1:5" ht="18" x14ac:dyDescent="0.25">
      <c r="A120" s="29" t="s">
        <v>73</v>
      </c>
      <c r="B120" s="16">
        <v>16752.599999999999</v>
      </c>
      <c r="C120" s="16">
        <v>27338.18</v>
      </c>
      <c r="D120" s="16">
        <v>33200</v>
      </c>
      <c r="E120" s="16">
        <v>25200</v>
      </c>
    </row>
    <row r="121" spans="1:5" ht="18" x14ac:dyDescent="0.25">
      <c r="A121" s="29" t="s">
        <v>74</v>
      </c>
      <c r="B121" s="16">
        <v>612.46</v>
      </c>
      <c r="C121" s="16">
        <v>800</v>
      </c>
      <c r="D121" s="16">
        <v>1000</v>
      </c>
      <c r="E121" s="16">
        <v>900</v>
      </c>
    </row>
    <row r="122" spans="1:5" ht="18" x14ac:dyDescent="0.25">
      <c r="A122" s="29" t="s">
        <v>75</v>
      </c>
      <c r="B122" s="16">
        <v>94806.57</v>
      </c>
      <c r="C122" s="16">
        <v>130561.87</v>
      </c>
      <c r="D122" s="16">
        <v>136791.13</v>
      </c>
      <c r="E122" s="16">
        <v>173986</v>
      </c>
    </row>
    <row r="123" spans="1:5" ht="18" x14ac:dyDescent="0.25">
      <c r="A123" s="29" t="s">
        <v>76</v>
      </c>
      <c r="B123" s="16">
        <v>4915</v>
      </c>
      <c r="C123" s="16">
        <v>6794</v>
      </c>
      <c r="D123" s="16">
        <v>5000</v>
      </c>
      <c r="E123" s="16">
        <v>5000</v>
      </c>
    </row>
    <row r="124" spans="1:5" ht="18" x14ac:dyDescent="0.25">
      <c r="A124" s="29" t="s">
        <v>77</v>
      </c>
      <c r="B124" s="16">
        <v>31474.240000000002</v>
      </c>
      <c r="C124" s="16">
        <v>9995</v>
      </c>
      <c r="D124" s="16">
        <v>19000</v>
      </c>
      <c r="E124" s="16">
        <v>20000</v>
      </c>
    </row>
    <row r="125" spans="1:5" ht="18" x14ac:dyDescent="0.25">
      <c r="A125" s="29" t="s">
        <v>78</v>
      </c>
      <c r="B125" s="16">
        <v>11317.85</v>
      </c>
      <c r="C125" s="16">
        <v>15407.39</v>
      </c>
      <c r="D125" s="16">
        <v>25290</v>
      </c>
      <c r="E125" s="16">
        <v>37550</v>
      </c>
    </row>
    <row r="126" spans="1:5" ht="18" x14ac:dyDescent="0.25">
      <c r="A126" s="29" t="s">
        <v>79</v>
      </c>
      <c r="B126" s="16">
        <v>42575.02</v>
      </c>
      <c r="C126" s="16">
        <v>47761.2</v>
      </c>
      <c r="D126" s="16">
        <v>28500</v>
      </c>
      <c r="E126" s="16">
        <v>26500</v>
      </c>
    </row>
    <row r="127" spans="1:5" ht="18" x14ac:dyDescent="0.25">
      <c r="A127" s="29" t="s">
        <v>80</v>
      </c>
      <c r="B127" s="16">
        <v>2390.63</v>
      </c>
      <c r="C127" s="16">
        <v>2484.89</v>
      </c>
      <c r="D127" s="16">
        <v>3000</v>
      </c>
      <c r="E127" s="16">
        <v>2000</v>
      </c>
    </row>
    <row r="128" spans="1:5" ht="18" x14ac:dyDescent="0.25">
      <c r="A128" s="29" t="s">
        <v>81</v>
      </c>
      <c r="B128" s="16">
        <v>522.20000000000005</v>
      </c>
      <c r="C128" s="16">
        <v>2779.49</v>
      </c>
      <c r="D128" s="16">
        <v>2700</v>
      </c>
      <c r="E128" s="16">
        <v>2500</v>
      </c>
    </row>
    <row r="129" spans="1:5" ht="18" x14ac:dyDescent="0.25">
      <c r="A129" s="29" t="s">
        <v>82</v>
      </c>
      <c r="B129" s="16">
        <v>7200</v>
      </c>
      <c r="C129" s="16">
        <v>7200</v>
      </c>
      <c r="D129" s="16">
        <v>9800</v>
      </c>
      <c r="E129" s="16">
        <v>9800</v>
      </c>
    </row>
    <row r="130" spans="1:5" ht="18" x14ac:dyDescent="0.25">
      <c r="A130" s="29" t="s">
        <v>83</v>
      </c>
      <c r="B130" s="16">
        <v>0</v>
      </c>
      <c r="C130" s="16">
        <v>110</v>
      </c>
      <c r="D130" s="16">
        <v>1500</v>
      </c>
      <c r="E130" s="16">
        <v>1500</v>
      </c>
    </row>
    <row r="131" spans="1:5" ht="18" x14ac:dyDescent="0.25">
      <c r="A131" s="29" t="s">
        <v>84</v>
      </c>
      <c r="B131" s="16">
        <v>47552.38</v>
      </c>
      <c r="C131" s="16">
        <v>54015.87</v>
      </c>
      <c r="D131" s="16">
        <v>70000</v>
      </c>
      <c r="E131" s="16">
        <v>60000</v>
      </c>
    </row>
    <row r="132" spans="1:5" ht="18" x14ac:dyDescent="0.25">
      <c r="A132" s="29" t="s">
        <v>85</v>
      </c>
      <c r="B132" s="16">
        <v>0</v>
      </c>
      <c r="C132" s="16">
        <v>0</v>
      </c>
      <c r="D132" s="16">
        <v>0</v>
      </c>
      <c r="E132" s="16">
        <v>0</v>
      </c>
    </row>
    <row r="133" spans="1:5" ht="18" x14ac:dyDescent="0.25">
      <c r="A133" s="29" t="s">
        <v>86</v>
      </c>
      <c r="B133" s="16">
        <v>0</v>
      </c>
      <c r="C133" s="16">
        <v>250</v>
      </c>
      <c r="D133" s="16">
        <v>2000</v>
      </c>
      <c r="E133" s="16">
        <v>2500</v>
      </c>
    </row>
    <row r="134" spans="1:5" ht="18" x14ac:dyDescent="0.25">
      <c r="A134" s="29" t="s">
        <v>87</v>
      </c>
      <c r="B134" s="16">
        <v>0</v>
      </c>
      <c r="C134" s="16">
        <v>0</v>
      </c>
      <c r="D134" s="16">
        <v>0</v>
      </c>
      <c r="E134" s="16">
        <v>0</v>
      </c>
    </row>
    <row r="135" spans="1:5" ht="18" x14ac:dyDescent="0.25">
      <c r="A135" s="29" t="s">
        <v>88</v>
      </c>
      <c r="B135" s="16">
        <v>39561</v>
      </c>
      <c r="C135" s="16">
        <v>42412</v>
      </c>
      <c r="D135" s="16">
        <v>41176</v>
      </c>
      <c r="E135" s="16">
        <v>44450</v>
      </c>
    </row>
    <row r="136" spans="1:5" ht="18" x14ac:dyDescent="0.25">
      <c r="A136" s="29" t="s">
        <v>18</v>
      </c>
      <c r="B136" s="29"/>
      <c r="C136" s="29"/>
      <c r="D136" s="29"/>
      <c r="E136" s="29"/>
    </row>
    <row r="137" spans="1:5" ht="18" x14ac:dyDescent="0.25">
      <c r="A137" s="26" t="s">
        <v>64</v>
      </c>
      <c r="B137" s="27">
        <f>SUM(B115:B135)</f>
        <v>339270.29</v>
      </c>
      <c r="C137" s="27">
        <f>SUM(C115:C135)</f>
        <v>388035.43</v>
      </c>
      <c r="D137" s="27">
        <f>SUM(D115:D135)</f>
        <v>428711.11</v>
      </c>
      <c r="E137" s="27">
        <f>SUM(E115:E135)</f>
        <v>457524.98</v>
      </c>
    </row>
    <row r="138" spans="1:5" ht="18" x14ac:dyDescent="0.25">
      <c r="A138" s="30" t="s">
        <v>18</v>
      </c>
      <c r="B138" s="29"/>
      <c r="C138" s="29"/>
      <c r="D138" s="29"/>
      <c r="E138" s="29"/>
    </row>
    <row r="139" spans="1:5" ht="18" x14ac:dyDescent="0.25">
      <c r="A139" s="413" t="s">
        <v>0</v>
      </c>
      <c r="B139" s="413"/>
      <c r="C139" s="413"/>
      <c r="D139" s="413"/>
      <c r="E139" s="413"/>
    </row>
    <row r="140" spans="1:5" ht="18" x14ac:dyDescent="0.25">
      <c r="A140" s="29"/>
      <c r="B140" s="29"/>
      <c r="C140" s="29"/>
      <c r="D140" s="29"/>
      <c r="E140" s="29"/>
    </row>
    <row r="141" spans="1:5" ht="18" x14ac:dyDescent="0.25">
      <c r="A141" s="28" t="s">
        <v>2</v>
      </c>
      <c r="B141" s="29"/>
      <c r="C141" s="29"/>
      <c r="D141" s="29"/>
      <c r="E141" s="29"/>
    </row>
    <row r="142" spans="1:5" ht="18" x14ac:dyDescent="0.25">
      <c r="A142" s="28" t="s">
        <v>89</v>
      </c>
      <c r="B142" s="29"/>
      <c r="C142" s="29"/>
      <c r="D142" s="29"/>
      <c r="E142" s="29"/>
    </row>
    <row r="143" spans="1:5" ht="18" x14ac:dyDescent="0.25">
      <c r="A143" s="24" t="s">
        <v>18</v>
      </c>
      <c r="B143" s="25">
        <v>2016</v>
      </c>
      <c r="C143" s="25">
        <v>2017</v>
      </c>
      <c r="D143" s="25">
        <v>2018</v>
      </c>
      <c r="E143" s="25">
        <v>2019</v>
      </c>
    </row>
    <row r="144" spans="1:5" ht="18" x14ac:dyDescent="0.25">
      <c r="A144" s="24" t="s">
        <v>18</v>
      </c>
      <c r="B144" s="25" t="s">
        <v>109</v>
      </c>
      <c r="C144" s="25" t="s">
        <v>109</v>
      </c>
      <c r="D144" s="25" t="s">
        <v>110</v>
      </c>
      <c r="E144" s="25" t="s">
        <v>110</v>
      </c>
    </row>
    <row r="145" spans="1:5" ht="18" x14ac:dyDescent="0.25">
      <c r="A145" s="28" t="s">
        <v>90</v>
      </c>
      <c r="B145" s="29"/>
      <c r="C145" s="29"/>
      <c r="D145" s="29"/>
      <c r="E145" s="29"/>
    </row>
    <row r="146" spans="1:5" ht="18" x14ac:dyDescent="0.25">
      <c r="A146" s="29" t="s">
        <v>91</v>
      </c>
      <c r="B146" s="16">
        <v>1666.12</v>
      </c>
      <c r="C146" s="16">
        <v>1551.71</v>
      </c>
      <c r="D146" s="16">
        <v>1890.3</v>
      </c>
      <c r="E146" s="16">
        <v>1890.3</v>
      </c>
    </row>
    <row r="147" spans="1:5" ht="18" x14ac:dyDescent="0.25">
      <c r="A147" s="29" t="s">
        <v>92</v>
      </c>
      <c r="B147" s="16">
        <v>15760.66</v>
      </c>
      <c r="C147" s="16">
        <v>14955.72</v>
      </c>
      <c r="D147" s="16">
        <v>20000</v>
      </c>
      <c r="E147" s="16">
        <v>15000</v>
      </c>
    </row>
    <row r="148" spans="1:5" ht="18" x14ac:dyDescent="0.25">
      <c r="A148" s="29" t="s">
        <v>93</v>
      </c>
      <c r="B148" s="16">
        <v>2418.2399999999998</v>
      </c>
      <c r="C148" s="16">
        <v>4914.62</v>
      </c>
      <c r="D148" s="16">
        <v>4300</v>
      </c>
      <c r="E148" s="16">
        <v>7000</v>
      </c>
    </row>
    <row r="149" spans="1:5" ht="18" x14ac:dyDescent="0.25">
      <c r="A149" s="29" t="s">
        <v>94</v>
      </c>
      <c r="B149" s="16">
        <v>8549.7999999999993</v>
      </c>
      <c r="C149" s="16">
        <v>2108.5</v>
      </c>
      <c r="D149" s="16">
        <v>6000</v>
      </c>
      <c r="E149" s="16">
        <v>5500</v>
      </c>
    </row>
    <row r="150" spans="1:5" ht="18" x14ac:dyDescent="0.25">
      <c r="A150" s="29" t="s">
        <v>95</v>
      </c>
      <c r="B150" s="16">
        <v>276</v>
      </c>
      <c r="C150" s="16">
        <v>664.86</v>
      </c>
      <c r="D150" s="16">
        <v>2000</v>
      </c>
      <c r="E150" s="16">
        <v>1000</v>
      </c>
    </row>
    <row r="151" spans="1:5" ht="18" x14ac:dyDescent="0.25">
      <c r="A151" s="29" t="s">
        <v>96</v>
      </c>
      <c r="B151" s="16">
        <v>16548.580000000002</v>
      </c>
      <c r="C151" s="16">
        <v>36268.339999999997</v>
      </c>
      <c r="D151" s="16">
        <v>19260</v>
      </c>
      <c r="E151" s="16">
        <v>40000</v>
      </c>
    </row>
    <row r="152" spans="1:5" ht="18" x14ac:dyDescent="0.25">
      <c r="A152" s="29" t="s">
        <v>97</v>
      </c>
      <c r="B152" s="16">
        <v>53789.52</v>
      </c>
      <c r="C152" s="16">
        <v>68029.47</v>
      </c>
      <c r="D152" s="16">
        <v>68597.73</v>
      </c>
      <c r="E152" s="16">
        <v>72664.5</v>
      </c>
    </row>
    <row r="153" spans="1:5" ht="18" x14ac:dyDescent="0.25">
      <c r="A153" s="29" t="s">
        <v>98</v>
      </c>
      <c r="B153" s="16">
        <v>227.7</v>
      </c>
      <c r="C153" s="16">
        <v>0</v>
      </c>
      <c r="D153" s="16">
        <v>800</v>
      </c>
      <c r="E153" s="16">
        <v>800</v>
      </c>
    </row>
    <row r="154" spans="1:5" ht="18" x14ac:dyDescent="0.25">
      <c r="A154" s="29" t="s">
        <v>99</v>
      </c>
      <c r="B154" s="16">
        <v>0</v>
      </c>
      <c r="C154" s="16">
        <v>0</v>
      </c>
      <c r="D154" s="16">
        <v>0</v>
      </c>
      <c r="E154" s="16">
        <v>0</v>
      </c>
    </row>
    <row r="155" spans="1:5" ht="18" x14ac:dyDescent="0.25">
      <c r="A155" s="29" t="s">
        <v>100</v>
      </c>
      <c r="B155" s="16">
        <v>9465.11</v>
      </c>
      <c r="C155" s="16">
        <v>8686.06</v>
      </c>
      <c r="D155" s="16">
        <v>9500</v>
      </c>
      <c r="E155" s="16">
        <v>12000</v>
      </c>
    </row>
    <row r="156" spans="1:5" ht="18" x14ac:dyDescent="0.25">
      <c r="A156" s="29" t="s">
        <v>101</v>
      </c>
      <c r="B156" s="16">
        <v>0</v>
      </c>
      <c r="C156" s="16">
        <v>0</v>
      </c>
      <c r="D156" s="16">
        <v>0</v>
      </c>
      <c r="E156" s="16">
        <v>5000</v>
      </c>
    </row>
    <row r="157" spans="1:5" ht="18" x14ac:dyDescent="0.25">
      <c r="A157" s="29" t="s">
        <v>102</v>
      </c>
      <c r="B157" s="16">
        <v>0</v>
      </c>
      <c r="C157" s="16">
        <v>1489.95</v>
      </c>
      <c r="D157" s="16">
        <v>0</v>
      </c>
      <c r="E157" s="16">
        <v>0</v>
      </c>
    </row>
    <row r="158" spans="1:5" ht="18" x14ac:dyDescent="0.25">
      <c r="A158" s="29"/>
      <c r="B158" s="29"/>
      <c r="C158" s="29"/>
      <c r="D158" s="29"/>
      <c r="E158" s="29"/>
    </row>
    <row r="159" spans="1:5" ht="18" x14ac:dyDescent="0.25">
      <c r="A159" s="26" t="s">
        <v>64</v>
      </c>
      <c r="B159" s="27">
        <f>SUM(B146:B157)</f>
        <v>108701.72999999998</v>
      </c>
      <c r="C159" s="27">
        <f>SUM(C146:C157)</f>
        <v>138669.23000000001</v>
      </c>
      <c r="D159" s="27">
        <f>SUM(D146:D157)</f>
        <v>132348.03</v>
      </c>
      <c r="E159" s="27">
        <f>SUM(E146:E157)</f>
        <v>160854.79999999999</v>
      </c>
    </row>
    <row r="160" spans="1:5" ht="18" x14ac:dyDescent="0.25">
      <c r="A160" s="30"/>
      <c r="B160" s="27"/>
      <c r="C160" s="27"/>
      <c r="D160" s="27"/>
      <c r="E160" s="27"/>
    </row>
    <row r="161" spans="1:5" ht="18" x14ac:dyDescent="0.25">
      <c r="A161" s="28" t="s">
        <v>103</v>
      </c>
      <c r="B161" s="29"/>
      <c r="C161" s="29"/>
      <c r="D161" s="29"/>
      <c r="E161" s="29"/>
    </row>
    <row r="162" spans="1:5" ht="18" x14ac:dyDescent="0.25">
      <c r="A162" s="29" t="s">
        <v>104</v>
      </c>
      <c r="B162" s="16">
        <v>145522.13</v>
      </c>
      <c r="C162" s="16">
        <v>115294.99</v>
      </c>
      <c r="D162" s="16">
        <v>54000</v>
      </c>
      <c r="E162" s="16">
        <v>100000</v>
      </c>
    </row>
    <row r="163" spans="1:5" ht="18" x14ac:dyDescent="0.25">
      <c r="A163" s="29" t="s">
        <v>105</v>
      </c>
      <c r="B163" s="16">
        <v>10559.52</v>
      </c>
      <c r="C163" s="16">
        <v>0</v>
      </c>
      <c r="D163" s="16">
        <v>160000</v>
      </c>
      <c r="E163" s="16">
        <v>0</v>
      </c>
    </row>
    <row r="164" spans="1:5" ht="18" x14ac:dyDescent="0.25">
      <c r="A164" s="29"/>
      <c r="B164" s="29"/>
      <c r="C164" s="29"/>
      <c r="D164" s="29"/>
      <c r="E164" s="29"/>
    </row>
    <row r="165" spans="1:5" ht="18" x14ac:dyDescent="0.25">
      <c r="A165" s="26" t="s">
        <v>64</v>
      </c>
      <c r="B165" s="27">
        <f>SUM(B162:B163)</f>
        <v>156081.65</v>
      </c>
      <c r="C165" s="27">
        <f>SUM(C162:C163)</f>
        <v>115294.99</v>
      </c>
      <c r="D165" s="27">
        <f>SUM(D162:D163)</f>
        <v>214000</v>
      </c>
      <c r="E165" s="27">
        <f>SUM(E162:E163)</f>
        <v>100000</v>
      </c>
    </row>
    <row r="166" spans="1:5" ht="18" x14ac:dyDescent="0.25">
      <c r="A166" s="30"/>
      <c r="B166" s="27"/>
      <c r="C166" s="27"/>
      <c r="D166" s="27"/>
      <c r="E166" s="27"/>
    </row>
    <row r="167" spans="1:5" ht="18" x14ac:dyDescent="0.25">
      <c r="A167" s="28" t="s">
        <v>106</v>
      </c>
      <c r="B167" s="29"/>
      <c r="C167" s="29"/>
      <c r="D167" s="29"/>
      <c r="E167" s="29"/>
    </row>
    <row r="168" spans="1:5" ht="18" x14ac:dyDescent="0.25">
      <c r="A168" s="29" t="s">
        <v>107</v>
      </c>
      <c r="B168" s="16">
        <v>0</v>
      </c>
      <c r="C168" s="16">
        <v>0</v>
      </c>
      <c r="D168" s="16">
        <v>0</v>
      </c>
      <c r="E168" s="16"/>
    </row>
    <row r="169" spans="1:5" ht="18" x14ac:dyDescent="0.25">
      <c r="A169" s="29"/>
      <c r="B169" s="29"/>
      <c r="C169" s="29"/>
      <c r="D169" s="29"/>
      <c r="E169" s="29"/>
    </row>
    <row r="170" spans="1:5" ht="18" x14ac:dyDescent="0.25">
      <c r="A170" s="26" t="s">
        <v>64</v>
      </c>
      <c r="B170" s="27">
        <f t="shared" ref="B170:E170" si="0">SUM(B168:B169)</f>
        <v>0</v>
      </c>
      <c r="C170" s="27">
        <f t="shared" si="0"/>
        <v>0</v>
      </c>
      <c r="D170" s="27">
        <f t="shared" si="0"/>
        <v>0</v>
      </c>
      <c r="E170" s="27">
        <f t="shared" si="0"/>
        <v>0</v>
      </c>
    </row>
    <row r="171" spans="1:5" ht="18" x14ac:dyDescent="0.25">
      <c r="A171" s="24" t="s">
        <v>18</v>
      </c>
      <c r="B171" s="27"/>
      <c r="C171" s="27"/>
      <c r="D171" s="27"/>
      <c r="E171" s="27"/>
    </row>
    <row r="172" spans="1:5" ht="18" x14ac:dyDescent="0.25">
      <c r="A172" s="26" t="s">
        <v>108</v>
      </c>
      <c r="B172" s="27">
        <f>SUM(B106,B112,B137,B159,B165,B170)</f>
        <v>4500605.7999999989</v>
      </c>
      <c r="C172" s="27">
        <f>SUM(C106,C112,C137,C159,C165,C170)</f>
        <v>4677740.6900000004</v>
      </c>
      <c r="D172" s="27">
        <f>SUM(D106,D112,D137,D159,D165,D170)</f>
        <v>5279120.5300000012</v>
      </c>
      <c r="E172" s="27">
        <f>SUM(E106,E112,E137,E159,E165,E170)</f>
        <v>5364775.7200000016</v>
      </c>
    </row>
    <row r="173" spans="1:5" ht="18" x14ac:dyDescent="0.25">
      <c r="A173" s="26"/>
      <c r="B173" s="27"/>
      <c r="C173" s="27"/>
      <c r="D173" s="27"/>
      <c r="E173" s="27"/>
    </row>
    <row r="174" spans="1:5" ht="18" x14ac:dyDescent="0.25">
      <c r="A174" s="26"/>
      <c r="B174" s="27"/>
      <c r="C174" s="27"/>
      <c r="D174" s="27"/>
      <c r="E174" s="27"/>
    </row>
    <row r="176" spans="1:5" ht="18.75" x14ac:dyDescent="0.3">
      <c r="A176" s="351" t="s">
        <v>643</v>
      </c>
    </row>
    <row r="177" spans="1:1" ht="18.75" x14ac:dyDescent="0.3">
      <c r="A177" s="351" t="s">
        <v>642</v>
      </c>
    </row>
  </sheetData>
  <mergeCells count="13">
    <mergeCell ref="A1:F1"/>
    <mergeCell ref="A2:F2"/>
    <mergeCell ref="A4:F4"/>
    <mergeCell ref="A5:F5"/>
    <mergeCell ref="A84:E84"/>
    <mergeCell ref="A86:E86"/>
    <mergeCell ref="A139:E139"/>
    <mergeCell ref="A8:E8"/>
    <mergeCell ref="A9:E9"/>
    <mergeCell ref="A10:E10"/>
    <mergeCell ref="A12:E12"/>
    <mergeCell ref="A13:E13"/>
    <mergeCell ref="A15:E15"/>
  </mergeCells>
  <pageMargins left="0.7" right="0.7" top="0.75" bottom="0.75" header="0.3" footer="0.3"/>
  <pageSetup scale="65" orientation="landscape" r:id="rId1"/>
  <rowBreaks count="3" manualBreakCount="3">
    <brk id="10" max="16383" man="1"/>
    <brk id="83" max="4"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0"/>
  <sheetViews>
    <sheetView topLeftCell="A268" workbookViewId="0">
      <selection activeCell="A295" sqref="A295"/>
    </sheetView>
  </sheetViews>
  <sheetFormatPr defaultRowHeight="15" x14ac:dyDescent="0.25"/>
  <cols>
    <col min="1" max="1" width="42" customWidth="1"/>
    <col min="2" max="2" width="12.5703125" customWidth="1"/>
    <col min="3" max="3" width="11.42578125" customWidth="1"/>
    <col min="4" max="5" width="9.140625" customWidth="1"/>
  </cols>
  <sheetData>
    <row r="1" spans="1:3" x14ac:dyDescent="0.25">
      <c r="A1" s="254" t="s">
        <v>346</v>
      </c>
      <c r="B1" s="255"/>
      <c r="C1" s="256">
        <v>2019</v>
      </c>
    </row>
    <row r="2" spans="1:3" x14ac:dyDescent="0.25">
      <c r="A2" s="257"/>
      <c r="B2" s="255"/>
      <c r="C2" s="258"/>
    </row>
    <row r="3" spans="1:3" x14ac:dyDescent="0.25">
      <c r="A3" s="259" t="s">
        <v>347</v>
      </c>
      <c r="B3" s="255"/>
      <c r="C3" s="258"/>
    </row>
    <row r="4" spans="1:3" x14ac:dyDescent="0.25">
      <c r="A4" s="257"/>
      <c r="B4" s="255"/>
      <c r="C4" s="258"/>
    </row>
    <row r="5" spans="1:3" x14ac:dyDescent="0.25">
      <c r="A5" s="259" t="s">
        <v>348</v>
      </c>
      <c r="B5" s="260"/>
      <c r="C5" s="261">
        <f>SUM(B6:B13)</f>
        <v>41950</v>
      </c>
    </row>
    <row r="6" spans="1:3" x14ac:dyDescent="0.25">
      <c r="A6" s="262" t="s">
        <v>349</v>
      </c>
      <c r="B6" s="255">
        <v>1500</v>
      </c>
      <c r="C6" s="255"/>
    </row>
    <row r="7" spans="1:3" x14ac:dyDescent="0.25">
      <c r="A7" s="262" t="s">
        <v>552</v>
      </c>
      <c r="B7" s="255">
        <v>3000</v>
      </c>
      <c r="C7" s="255"/>
    </row>
    <row r="8" spans="1:3" x14ac:dyDescent="0.25">
      <c r="A8" s="262" t="s">
        <v>350</v>
      </c>
      <c r="B8" s="255">
        <v>1900</v>
      </c>
      <c r="C8" s="255"/>
    </row>
    <row r="9" spans="1:3" x14ac:dyDescent="0.25">
      <c r="A9" s="262" t="s">
        <v>351</v>
      </c>
      <c r="B9" s="255">
        <v>20900</v>
      </c>
      <c r="C9" s="255"/>
    </row>
    <row r="10" spans="1:3" x14ac:dyDescent="0.25">
      <c r="A10" s="262" t="s">
        <v>352</v>
      </c>
      <c r="B10" s="255">
        <v>1650</v>
      </c>
      <c r="C10" s="255"/>
    </row>
    <row r="11" spans="1:3" x14ac:dyDescent="0.25">
      <c r="A11" s="262" t="s">
        <v>353</v>
      </c>
      <c r="B11" s="255">
        <v>1000</v>
      </c>
      <c r="C11" s="255"/>
    </row>
    <row r="12" spans="1:3" x14ac:dyDescent="0.25">
      <c r="A12" s="262" t="s">
        <v>354</v>
      </c>
      <c r="B12" s="255">
        <v>6000</v>
      </c>
      <c r="C12" s="255"/>
    </row>
    <row r="13" spans="1:3" x14ac:dyDescent="0.25">
      <c r="A13" s="266" t="s">
        <v>553</v>
      </c>
      <c r="B13" s="255">
        <v>6000</v>
      </c>
      <c r="C13" s="258"/>
    </row>
    <row r="14" spans="1:3" x14ac:dyDescent="0.25">
      <c r="A14" s="263"/>
      <c r="B14" s="255"/>
      <c r="C14" s="258"/>
    </row>
    <row r="15" spans="1:3" x14ac:dyDescent="0.25">
      <c r="A15" s="259" t="s">
        <v>355</v>
      </c>
      <c r="B15" s="264"/>
      <c r="C15" s="261">
        <f>SUM(B16)</f>
        <v>10000</v>
      </c>
    </row>
    <row r="16" spans="1:3" x14ac:dyDescent="0.25">
      <c r="A16" s="265" t="s">
        <v>356</v>
      </c>
      <c r="B16" s="264">
        <v>10000</v>
      </c>
      <c r="C16" s="258"/>
    </row>
    <row r="17" spans="1:3" x14ac:dyDescent="0.25">
      <c r="A17" s="257"/>
      <c r="B17" s="255"/>
      <c r="C17" s="258"/>
    </row>
    <row r="18" spans="1:3" x14ac:dyDescent="0.25">
      <c r="A18" s="259" t="s">
        <v>357</v>
      </c>
      <c r="B18" s="264"/>
      <c r="C18" s="261">
        <f>SUM(B19:B22)</f>
        <v>26228.980000000003</v>
      </c>
    </row>
    <row r="19" spans="1:3" x14ac:dyDescent="0.25">
      <c r="A19" s="265" t="s">
        <v>358</v>
      </c>
      <c r="B19" s="264">
        <v>6498.04</v>
      </c>
      <c r="C19" s="264"/>
    </row>
    <row r="20" spans="1:3" x14ac:dyDescent="0.25">
      <c r="A20" s="265" t="s">
        <v>359</v>
      </c>
      <c r="B20" s="264">
        <v>42.63</v>
      </c>
      <c r="C20" s="264"/>
    </row>
    <row r="21" spans="1:3" x14ac:dyDescent="0.25">
      <c r="A21" s="265" t="s">
        <v>360</v>
      </c>
      <c r="B21" s="264">
        <v>18727.740000000002</v>
      </c>
      <c r="C21" s="264"/>
    </row>
    <row r="22" spans="1:3" x14ac:dyDescent="0.25">
      <c r="A22" s="265" t="s">
        <v>361</v>
      </c>
      <c r="B22" s="264">
        <v>960.57</v>
      </c>
      <c r="C22" s="264"/>
    </row>
    <row r="23" spans="1:3" x14ac:dyDescent="0.25">
      <c r="A23" s="257"/>
      <c r="B23" s="255"/>
      <c r="C23" s="258"/>
    </row>
    <row r="24" spans="1:3" x14ac:dyDescent="0.25">
      <c r="A24" s="259" t="s">
        <v>362</v>
      </c>
      <c r="B24" s="255"/>
      <c r="C24" s="261">
        <f>SUM(B25:B34)</f>
        <v>3110</v>
      </c>
    </row>
    <row r="25" spans="1:3" x14ac:dyDescent="0.25">
      <c r="A25" s="262" t="s">
        <v>363</v>
      </c>
      <c r="B25" s="264">
        <v>1000</v>
      </c>
      <c r="C25" s="264"/>
    </row>
    <row r="26" spans="1:3" x14ac:dyDescent="0.25">
      <c r="A26" s="262" t="s">
        <v>364</v>
      </c>
      <c r="B26" s="264">
        <v>75</v>
      </c>
      <c r="C26" s="264"/>
    </row>
    <row r="27" spans="1:3" x14ac:dyDescent="0.25">
      <c r="A27" s="262" t="s">
        <v>365</v>
      </c>
      <c r="B27" s="264">
        <v>585</v>
      </c>
      <c r="C27" s="264"/>
    </row>
    <row r="28" spans="1:3" x14ac:dyDescent="0.25">
      <c r="A28" s="262" t="s">
        <v>366</v>
      </c>
      <c r="B28" s="264">
        <v>150</v>
      </c>
      <c r="C28" s="264"/>
    </row>
    <row r="29" spans="1:3" x14ac:dyDescent="0.25">
      <c r="A29" s="262" t="s">
        <v>367</v>
      </c>
      <c r="B29" s="264">
        <v>100</v>
      </c>
      <c r="C29" s="264"/>
    </row>
    <row r="30" spans="1:3" x14ac:dyDescent="0.25">
      <c r="A30" s="262" t="s">
        <v>368</v>
      </c>
      <c r="B30" s="264">
        <v>100</v>
      </c>
      <c r="C30" s="264"/>
    </row>
    <row r="31" spans="1:3" x14ac:dyDescent="0.25">
      <c r="A31" s="266" t="s">
        <v>369</v>
      </c>
      <c r="B31" s="264">
        <v>50</v>
      </c>
      <c r="C31" s="264"/>
    </row>
    <row r="32" spans="1:3" x14ac:dyDescent="0.25">
      <c r="A32" s="262" t="s">
        <v>370</v>
      </c>
      <c r="B32" s="264">
        <v>750</v>
      </c>
      <c r="C32" s="264"/>
    </row>
    <row r="33" spans="1:3" x14ac:dyDescent="0.25">
      <c r="A33" s="266" t="s">
        <v>371</v>
      </c>
      <c r="B33" s="264">
        <v>150</v>
      </c>
      <c r="C33" s="264"/>
    </row>
    <row r="34" spans="1:3" x14ac:dyDescent="0.25">
      <c r="A34" s="262" t="s">
        <v>372</v>
      </c>
      <c r="B34" s="264">
        <v>150</v>
      </c>
      <c r="C34" s="264"/>
    </row>
    <row r="35" spans="1:3" x14ac:dyDescent="0.25">
      <c r="A35" s="257"/>
      <c r="B35" s="255"/>
      <c r="C35" s="258"/>
    </row>
    <row r="36" spans="1:3" x14ac:dyDescent="0.25">
      <c r="A36" s="259" t="s">
        <v>373</v>
      </c>
      <c r="B36" s="255"/>
      <c r="C36" s="261">
        <f>SUM(B37)</f>
        <v>1300</v>
      </c>
    </row>
    <row r="37" spans="1:3" x14ac:dyDescent="0.25">
      <c r="A37" s="262" t="s">
        <v>374</v>
      </c>
      <c r="B37" s="264">
        <v>1300</v>
      </c>
      <c r="C37" s="258"/>
    </row>
    <row r="38" spans="1:3" x14ac:dyDescent="0.25">
      <c r="A38" s="257"/>
      <c r="B38" s="255"/>
      <c r="C38" s="258"/>
    </row>
    <row r="39" spans="1:3" x14ac:dyDescent="0.25">
      <c r="A39" s="259" t="s">
        <v>375</v>
      </c>
      <c r="B39" s="255"/>
      <c r="C39" s="261">
        <f>SUM(B40:B41)</f>
        <v>5000</v>
      </c>
    </row>
    <row r="40" spans="1:3" x14ac:dyDescent="0.25">
      <c r="A40" s="262" t="s">
        <v>376</v>
      </c>
      <c r="B40" s="267">
        <v>5000</v>
      </c>
      <c r="C40" s="258"/>
    </row>
    <row r="41" spans="1:3" x14ac:dyDescent="0.25">
      <c r="A41" s="262" t="s">
        <v>377</v>
      </c>
      <c r="B41" s="267"/>
      <c r="C41" s="258"/>
    </row>
    <row r="42" spans="1:3" x14ac:dyDescent="0.25">
      <c r="A42" s="257"/>
      <c r="B42" s="255"/>
      <c r="C42" s="258"/>
    </row>
    <row r="43" spans="1:3" x14ac:dyDescent="0.25">
      <c r="A43" s="259" t="s">
        <v>378</v>
      </c>
      <c r="B43" s="255"/>
      <c r="C43" s="261">
        <f>SUM(B44:B46)</f>
        <v>25200</v>
      </c>
    </row>
    <row r="44" spans="1:3" x14ac:dyDescent="0.25">
      <c r="A44" s="262" t="s">
        <v>379</v>
      </c>
      <c r="B44" s="264">
        <v>1500</v>
      </c>
      <c r="C44" s="264"/>
    </row>
    <row r="45" spans="1:3" x14ac:dyDescent="0.25">
      <c r="A45" s="262" t="s">
        <v>380</v>
      </c>
      <c r="B45" s="264">
        <v>15000</v>
      </c>
      <c r="C45" s="264"/>
    </row>
    <row r="46" spans="1:3" x14ac:dyDescent="0.25">
      <c r="A46" s="262" t="s">
        <v>381</v>
      </c>
      <c r="B46" s="264">
        <v>8700</v>
      </c>
      <c r="C46" s="264"/>
    </row>
    <row r="47" spans="1:3" x14ac:dyDescent="0.25">
      <c r="A47" s="265"/>
      <c r="B47" s="264"/>
      <c r="C47" s="264"/>
    </row>
    <row r="48" spans="1:3" x14ac:dyDescent="0.25">
      <c r="A48" s="259" t="s">
        <v>382</v>
      </c>
      <c r="B48" s="264"/>
      <c r="C48" s="261">
        <v>900</v>
      </c>
    </row>
    <row r="49" spans="1:3" x14ac:dyDescent="0.25">
      <c r="A49" s="265" t="s">
        <v>383</v>
      </c>
      <c r="B49" s="264">
        <v>900</v>
      </c>
      <c r="C49" s="264"/>
    </row>
    <row r="50" spans="1:3" x14ac:dyDescent="0.25">
      <c r="A50" s="257"/>
      <c r="B50" s="255"/>
      <c r="C50" s="258"/>
    </row>
    <row r="51" spans="1:3" x14ac:dyDescent="0.25">
      <c r="A51" s="259" t="s">
        <v>384</v>
      </c>
      <c r="B51" s="255"/>
      <c r="C51" s="261">
        <f>SUM(B52:B82)</f>
        <v>173986.08</v>
      </c>
    </row>
    <row r="52" spans="1:3" x14ac:dyDescent="0.25">
      <c r="A52" s="262" t="s">
        <v>599</v>
      </c>
      <c r="B52" s="255">
        <v>7000</v>
      </c>
      <c r="C52" s="261"/>
    </row>
    <row r="53" spans="1:3" x14ac:dyDescent="0.25">
      <c r="A53" s="262" t="s">
        <v>385</v>
      </c>
      <c r="B53" s="264">
        <v>930</v>
      </c>
      <c r="C53" s="264"/>
    </row>
    <row r="54" spans="1:3" x14ac:dyDescent="0.25">
      <c r="A54" s="262" t="s">
        <v>386</v>
      </c>
      <c r="B54" s="264">
        <v>150</v>
      </c>
      <c r="C54" s="264"/>
    </row>
    <row r="55" spans="1:3" x14ac:dyDescent="0.25">
      <c r="A55" s="262" t="s">
        <v>387</v>
      </c>
      <c r="B55" s="264">
        <v>500</v>
      </c>
      <c r="C55" s="264"/>
    </row>
    <row r="56" spans="1:3" x14ac:dyDescent="0.25">
      <c r="A56" s="262" t="s">
        <v>388</v>
      </c>
      <c r="B56" s="264">
        <v>700</v>
      </c>
      <c r="C56" s="264"/>
    </row>
    <row r="57" spans="1:3" x14ac:dyDescent="0.25">
      <c r="A57" s="262" t="s">
        <v>404</v>
      </c>
      <c r="B57" s="264">
        <v>350</v>
      </c>
      <c r="C57" s="264"/>
    </row>
    <row r="58" spans="1:3" x14ac:dyDescent="0.25">
      <c r="A58" s="262" t="s">
        <v>389</v>
      </c>
      <c r="B58" s="264">
        <v>1500</v>
      </c>
      <c r="C58" s="264"/>
    </row>
    <row r="59" spans="1:3" x14ac:dyDescent="0.25">
      <c r="A59" s="262" t="s">
        <v>390</v>
      </c>
      <c r="B59" s="264">
        <v>4500</v>
      </c>
      <c r="C59" s="264"/>
    </row>
    <row r="60" spans="1:3" x14ac:dyDescent="0.25">
      <c r="A60" s="262" t="s">
        <v>391</v>
      </c>
      <c r="B60" s="264">
        <v>41000</v>
      </c>
      <c r="C60" s="264"/>
    </row>
    <row r="61" spans="1:3" x14ac:dyDescent="0.25">
      <c r="A61" s="262" t="s">
        <v>554</v>
      </c>
      <c r="B61" s="264">
        <v>1260</v>
      </c>
      <c r="C61" s="264"/>
    </row>
    <row r="62" spans="1:3" x14ac:dyDescent="0.25">
      <c r="A62" s="262" t="s">
        <v>573</v>
      </c>
      <c r="B62" s="264">
        <v>16000</v>
      </c>
      <c r="C62" s="264"/>
    </row>
    <row r="63" spans="1:3" x14ac:dyDescent="0.25">
      <c r="A63" s="262" t="s">
        <v>392</v>
      </c>
      <c r="B63" s="264">
        <v>130</v>
      </c>
      <c r="C63" s="264"/>
    </row>
    <row r="64" spans="1:3" x14ac:dyDescent="0.25">
      <c r="A64" s="262" t="s">
        <v>598</v>
      </c>
      <c r="B64" s="264">
        <v>15000</v>
      </c>
      <c r="C64" s="264"/>
    </row>
    <row r="65" spans="1:5" x14ac:dyDescent="0.25">
      <c r="A65" s="262" t="s">
        <v>393</v>
      </c>
      <c r="B65" s="264">
        <v>1000</v>
      </c>
      <c r="C65" s="264"/>
    </row>
    <row r="66" spans="1:5" x14ac:dyDescent="0.25">
      <c r="A66" s="262" t="s">
        <v>394</v>
      </c>
      <c r="B66" s="264">
        <v>110</v>
      </c>
      <c r="C66" s="264"/>
    </row>
    <row r="67" spans="1:5" x14ac:dyDescent="0.25">
      <c r="A67" s="262" t="s">
        <v>395</v>
      </c>
      <c r="B67" s="264">
        <v>875</v>
      </c>
      <c r="C67" s="264"/>
    </row>
    <row r="68" spans="1:5" x14ac:dyDescent="0.25">
      <c r="A68" s="262" t="s">
        <v>396</v>
      </c>
      <c r="B68" s="264">
        <v>1000</v>
      </c>
      <c r="C68" s="264"/>
    </row>
    <row r="69" spans="1:5" x14ac:dyDescent="0.25">
      <c r="A69" s="262" t="s">
        <v>397</v>
      </c>
      <c r="B69" s="264">
        <v>28000</v>
      </c>
      <c r="C69" s="264"/>
    </row>
    <row r="70" spans="1:5" x14ac:dyDescent="0.25">
      <c r="A70" s="262" t="s">
        <v>398</v>
      </c>
      <c r="B70" s="264">
        <v>1015</v>
      </c>
      <c r="C70" s="264"/>
    </row>
    <row r="71" spans="1:5" x14ac:dyDescent="0.25">
      <c r="A71" s="262" t="s">
        <v>399</v>
      </c>
      <c r="B71" s="264">
        <v>3000</v>
      </c>
      <c r="C71" s="264"/>
    </row>
    <row r="72" spans="1:5" x14ac:dyDescent="0.25">
      <c r="A72" s="262" t="s">
        <v>400</v>
      </c>
      <c r="B72" s="264">
        <v>1400</v>
      </c>
      <c r="C72" s="264"/>
    </row>
    <row r="73" spans="1:5" x14ac:dyDescent="0.25">
      <c r="A73" s="262" t="s">
        <v>401</v>
      </c>
      <c r="B73" s="264">
        <v>4000</v>
      </c>
      <c r="C73" s="267"/>
    </row>
    <row r="74" spans="1:5" x14ac:dyDescent="0.25">
      <c r="A74" s="262" t="s">
        <v>402</v>
      </c>
      <c r="B74" s="264">
        <v>3850</v>
      </c>
      <c r="C74" s="264"/>
    </row>
    <row r="75" spans="1:5" x14ac:dyDescent="0.25">
      <c r="A75" s="262" t="s">
        <v>403</v>
      </c>
      <c r="B75" s="264">
        <v>9700</v>
      </c>
      <c r="C75" s="264"/>
    </row>
    <row r="76" spans="1:5" x14ac:dyDescent="0.25">
      <c r="A76" s="262" t="s">
        <v>405</v>
      </c>
      <c r="B76" s="267">
        <v>6816.08</v>
      </c>
      <c r="C76" s="264"/>
    </row>
    <row r="77" spans="1:5" x14ac:dyDescent="0.25">
      <c r="A77" s="262" t="s">
        <v>406</v>
      </c>
      <c r="B77" s="264">
        <v>1400</v>
      </c>
      <c r="C77" s="264"/>
    </row>
    <row r="78" spans="1:5" x14ac:dyDescent="0.25">
      <c r="A78" s="262" t="s">
        <v>407</v>
      </c>
      <c r="B78" s="264">
        <v>5500</v>
      </c>
      <c r="C78" s="264"/>
    </row>
    <row r="79" spans="1:5" x14ac:dyDescent="0.25">
      <c r="A79" s="262" t="s">
        <v>408</v>
      </c>
      <c r="B79" s="264">
        <v>6000</v>
      </c>
      <c r="C79" s="264"/>
      <c r="E79" s="268" t="s">
        <v>557</v>
      </c>
    </row>
    <row r="80" spans="1:5" x14ac:dyDescent="0.25">
      <c r="A80" s="262" t="s">
        <v>409</v>
      </c>
      <c r="B80" s="264">
        <v>4000</v>
      </c>
      <c r="C80" s="264"/>
    </row>
    <row r="81" spans="1:3" x14ac:dyDescent="0.25">
      <c r="A81" s="262" t="s">
        <v>426</v>
      </c>
      <c r="B81" s="264">
        <v>2000</v>
      </c>
      <c r="C81" s="264"/>
    </row>
    <row r="82" spans="1:3" x14ac:dyDescent="0.25">
      <c r="A82" s="262" t="s">
        <v>410</v>
      </c>
      <c r="B82" s="264">
        <v>5300</v>
      </c>
      <c r="C82" s="258"/>
    </row>
    <row r="83" spans="1:3" x14ac:dyDescent="0.25">
      <c r="A83" s="257"/>
      <c r="B83" s="255"/>
      <c r="C83" s="258"/>
    </row>
    <row r="84" spans="1:3" x14ac:dyDescent="0.25">
      <c r="A84" s="259" t="s">
        <v>411</v>
      </c>
      <c r="B84" s="255"/>
      <c r="C84" s="261">
        <f>SUM(B85:B85)</f>
        <v>5000</v>
      </c>
    </row>
    <row r="85" spans="1:3" x14ac:dyDescent="0.25">
      <c r="A85" s="262" t="s">
        <v>555</v>
      </c>
      <c r="B85" s="264">
        <v>5000</v>
      </c>
      <c r="C85" s="258"/>
    </row>
    <row r="86" spans="1:3" x14ac:dyDescent="0.25">
      <c r="A86" s="257"/>
      <c r="B86" s="255"/>
      <c r="C86" s="258"/>
    </row>
    <row r="87" spans="1:3" x14ac:dyDescent="0.25">
      <c r="A87" s="259" t="s">
        <v>412</v>
      </c>
      <c r="B87" s="264"/>
      <c r="C87" s="261">
        <f>SUM(B88:B93)</f>
        <v>20000</v>
      </c>
    </row>
    <row r="88" spans="1:3" x14ac:dyDescent="0.25">
      <c r="A88" s="262" t="s">
        <v>556</v>
      </c>
      <c r="B88" s="264">
        <v>2000</v>
      </c>
      <c r="C88" s="261"/>
    </row>
    <row r="89" spans="1:3" x14ac:dyDescent="0.25">
      <c r="A89" s="262" t="s">
        <v>413</v>
      </c>
      <c r="B89" s="264">
        <v>5000</v>
      </c>
      <c r="C89" s="264"/>
    </row>
    <row r="90" spans="1:3" x14ac:dyDescent="0.25">
      <c r="A90" s="262" t="s">
        <v>414</v>
      </c>
      <c r="B90" s="264">
        <v>5000</v>
      </c>
      <c r="C90" s="264"/>
    </row>
    <row r="91" spans="1:3" x14ac:dyDescent="0.25">
      <c r="A91" s="262" t="s">
        <v>415</v>
      </c>
      <c r="B91" s="264">
        <v>2000</v>
      </c>
      <c r="C91" s="264"/>
    </row>
    <row r="92" spans="1:3" x14ac:dyDescent="0.25">
      <c r="A92" s="262" t="s">
        <v>416</v>
      </c>
      <c r="B92" s="264">
        <v>2000</v>
      </c>
      <c r="C92" s="264"/>
    </row>
    <row r="93" spans="1:3" x14ac:dyDescent="0.25">
      <c r="A93" s="262" t="s">
        <v>417</v>
      </c>
      <c r="B93" s="264">
        <v>4000</v>
      </c>
      <c r="C93" s="264"/>
    </row>
    <row r="94" spans="1:3" x14ac:dyDescent="0.25">
      <c r="A94" s="257"/>
      <c r="B94" s="255"/>
      <c r="C94" s="258"/>
    </row>
    <row r="95" spans="1:3" x14ac:dyDescent="0.25">
      <c r="A95" s="257"/>
      <c r="B95" s="255"/>
      <c r="C95" s="258"/>
    </row>
    <row r="96" spans="1:3" x14ac:dyDescent="0.25">
      <c r="A96" s="257"/>
      <c r="B96" s="255"/>
      <c r="C96" s="258"/>
    </row>
    <row r="97" spans="1:5" x14ac:dyDescent="0.25">
      <c r="A97" s="259" t="s">
        <v>418</v>
      </c>
      <c r="B97" s="264"/>
      <c r="C97" s="261">
        <f>SUM(B98:B103)</f>
        <v>37550</v>
      </c>
    </row>
    <row r="98" spans="1:5" x14ac:dyDescent="0.25">
      <c r="A98" s="262" t="s">
        <v>419</v>
      </c>
      <c r="B98" s="264">
        <v>2500</v>
      </c>
      <c r="C98" s="261"/>
    </row>
    <row r="99" spans="1:5" x14ac:dyDescent="0.25">
      <c r="A99" s="262" t="s">
        <v>420</v>
      </c>
      <c r="B99" s="264">
        <v>29000</v>
      </c>
      <c r="C99" s="264"/>
      <c r="E99" s="268" t="s">
        <v>557</v>
      </c>
    </row>
    <row r="100" spans="1:5" x14ac:dyDescent="0.25">
      <c r="A100" s="262" t="s">
        <v>421</v>
      </c>
      <c r="B100" s="264">
        <v>2000</v>
      </c>
      <c r="C100" s="264"/>
    </row>
    <row r="101" spans="1:5" x14ac:dyDescent="0.25">
      <c r="A101" s="262" t="s">
        <v>422</v>
      </c>
      <c r="B101" s="264">
        <v>550</v>
      </c>
      <c r="C101" s="264"/>
    </row>
    <row r="102" spans="1:5" x14ac:dyDescent="0.25">
      <c r="A102" s="262" t="s">
        <v>558</v>
      </c>
      <c r="B102" s="264">
        <v>3000</v>
      </c>
      <c r="C102" s="264"/>
    </row>
    <row r="103" spans="1:5" x14ac:dyDescent="0.25">
      <c r="A103" s="262" t="s">
        <v>423</v>
      </c>
      <c r="B103" s="264">
        <v>500</v>
      </c>
      <c r="C103" s="264"/>
    </row>
    <row r="104" spans="1:5" x14ac:dyDescent="0.25">
      <c r="A104" s="259"/>
      <c r="B104" s="255"/>
      <c r="C104" s="264"/>
    </row>
    <row r="105" spans="1:5" x14ac:dyDescent="0.25">
      <c r="A105" s="259" t="s">
        <v>424</v>
      </c>
      <c r="B105" s="264"/>
      <c r="C105" s="261">
        <f>SUM(B106:B107)</f>
        <v>26500</v>
      </c>
    </row>
    <row r="106" spans="1:5" x14ac:dyDescent="0.25">
      <c r="A106" s="262" t="s">
        <v>425</v>
      </c>
      <c r="B106" s="264">
        <v>20000</v>
      </c>
      <c r="C106" s="264"/>
    </row>
    <row r="107" spans="1:5" x14ac:dyDescent="0.25">
      <c r="A107" s="262" t="s">
        <v>427</v>
      </c>
      <c r="B107" s="264">
        <v>6500</v>
      </c>
      <c r="C107" s="264"/>
    </row>
    <row r="108" spans="1:5" x14ac:dyDescent="0.25">
      <c r="A108" s="259"/>
      <c r="B108" s="264"/>
      <c r="C108" s="258"/>
    </row>
    <row r="109" spans="1:5" x14ac:dyDescent="0.25">
      <c r="A109" s="259" t="s">
        <v>428</v>
      </c>
      <c r="B109" s="264"/>
      <c r="C109" s="261">
        <f>SUM(B110)</f>
        <v>2000</v>
      </c>
    </row>
    <row r="110" spans="1:5" x14ac:dyDescent="0.25">
      <c r="A110" s="262" t="s">
        <v>429</v>
      </c>
      <c r="B110" s="264">
        <v>2000</v>
      </c>
      <c r="C110" s="258"/>
    </row>
    <row r="111" spans="1:5" x14ac:dyDescent="0.25">
      <c r="A111" s="259"/>
      <c r="B111" s="255"/>
      <c r="C111" s="258"/>
    </row>
    <row r="112" spans="1:5" x14ac:dyDescent="0.25">
      <c r="A112" s="259" t="s">
        <v>430</v>
      </c>
      <c r="B112" s="255"/>
      <c r="C112" s="261">
        <f>SUM(B113:B114)</f>
        <v>2500</v>
      </c>
    </row>
    <row r="113" spans="1:3" x14ac:dyDescent="0.25">
      <c r="A113" s="262" t="s">
        <v>431</v>
      </c>
      <c r="B113" s="255">
        <v>1500</v>
      </c>
      <c r="C113" s="255"/>
    </row>
    <row r="114" spans="1:3" x14ac:dyDescent="0.25">
      <c r="A114" s="262" t="s">
        <v>432</v>
      </c>
      <c r="B114" s="264">
        <v>1000</v>
      </c>
      <c r="C114" s="264"/>
    </row>
    <row r="115" spans="1:3" x14ac:dyDescent="0.25">
      <c r="A115" s="265"/>
      <c r="B115" s="255"/>
      <c r="C115" s="258"/>
    </row>
    <row r="116" spans="1:3" x14ac:dyDescent="0.25">
      <c r="A116" s="259" t="s">
        <v>433</v>
      </c>
      <c r="B116" s="255"/>
      <c r="C116" s="261">
        <f>SUM(B117:B118)</f>
        <v>9800</v>
      </c>
    </row>
    <row r="117" spans="1:3" x14ac:dyDescent="0.25">
      <c r="A117" s="262" t="s">
        <v>434</v>
      </c>
      <c r="B117" s="264">
        <v>7200</v>
      </c>
      <c r="C117" s="258"/>
    </row>
    <row r="118" spans="1:3" x14ac:dyDescent="0.25">
      <c r="A118" s="262" t="s">
        <v>435</v>
      </c>
      <c r="B118" s="264">
        <v>2600</v>
      </c>
      <c r="C118" s="258"/>
    </row>
    <row r="119" spans="1:3" x14ac:dyDescent="0.25">
      <c r="A119" s="257"/>
      <c r="B119" s="255"/>
      <c r="C119" s="258"/>
    </row>
    <row r="120" spans="1:3" x14ac:dyDescent="0.25">
      <c r="A120" s="259" t="s">
        <v>436</v>
      </c>
      <c r="B120" s="264"/>
      <c r="C120" s="261">
        <f>SUM(B121)</f>
        <v>1500</v>
      </c>
    </row>
    <row r="121" spans="1:3" x14ac:dyDescent="0.25">
      <c r="A121" s="262" t="s">
        <v>437</v>
      </c>
      <c r="B121" s="264">
        <v>1500</v>
      </c>
      <c r="C121" s="258"/>
    </row>
    <row r="122" spans="1:3" x14ac:dyDescent="0.25">
      <c r="A122" s="257"/>
      <c r="B122" s="255"/>
      <c r="C122" s="258"/>
    </row>
    <row r="123" spans="1:3" x14ac:dyDescent="0.25">
      <c r="A123" s="259" t="s">
        <v>438</v>
      </c>
      <c r="B123" s="255"/>
      <c r="C123" s="261">
        <f>SUM(B124:B125)</f>
        <v>60000</v>
      </c>
    </row>
    <row r="124" spans="1:3" x14ac:dyDescent="0.25">
      <c r="A124" s="262" t="s">
        <v>439</v>
      </c>
      <c r="B124" s="264">
        <v>60000</v>
      </c>
      <c r="C124" s="264"/>
    </row>
    <row r="125" spans="1:3" x14ac:dyDescent="0.25">
      <c r="A125" s="262"/>
      <c r="B125" s="264"/>
      <c r="C125" s="264"/>
    </row>
    <row r="126" spans="1:3" x14ac:dyDescent="0.25">
      <c r="A126" s="259" t="s">
        <v>440</v>
      </c>
      <c r="B126" s="255"/>
      <c r="C126" s="261">
        <f>SUM(B127)</f>
        <v>0</v>
      </c>
    </row>
    <row r="127" spans="1:3" x14ac:dyDescent="0.25">
      <c r="A127" s="262" t="s">
        <v>441</v>
      </c>
      <c r="B127" s="264">
        <v>0</v>
      </c>
      <c r="C127" s="258"/>
    </row>
    <row r="128" spans="1:3" x14ac:dyDescent="0.25">
      <c r="A128" s="257"/>
      <c r="B128" s="255"/>
      <c r="C128" s="258"/>
    </row>
    <row r="129" spans="1:3" x14ac:dyDescent="0.25">
      <c r="A129" s="259" t="s">
        <v>442</v>
      </c>
      <c r="B129" s="255"/>
      <c r="C129" s="261">
        <f>SUM(B130:B131)</f>
        <v>2500</v>
      </c>
    </row>
    <row r="130" spans="1:3" x14ac:dyDescent="0.25">
      <c r="A130" s="262" t="s">
        <v>443</v>
      </c>
      <c r="B130" s="264">
        <v>1000</v>
      </c>
      <c r="C130" s="264"/>
    </row>
    <row r="131" spans="1:3" x14ac:dyDescent="0.25">
      <c r="A131" s="262" t="s">
        <v>444</v>
      </c>
      <c r="B131" s="264">
        <v>1500</v>
      </c>
      <c r="C131" s="264"/>
    </row>
    <row r="132" spans="1:3" x14ac:dyDescent="0.25">
      <c r="A132" s="265"/>
      <c r="B132" s="255"/>
      <c r="C132" s="258"/>
    </row>
    <row r="133" spans="1:3" x14ac:dyDescent="0.25">
      <c r="A133" s="259" t="s">
        <v>445</v>
      </c>
      <c r="B133" s="255"/>
      <c r="C133" s="261">
        <f>SUM(B134)</f>
        <v>0</v>
      </c>
    </row>
    <row r="134" spans="1:3" x14ac:dyDescent="0.25">
      <c r="A134" s="262" t="s">
        <v>446</v>
      </c>
      <c r="B134" s="255">
        <v>0</v>
      </c>
      <c r="C134" s="258"/>
    </row>
    <row r="135" spans="1:3" x14ac:dyDescent="0.25">
      <c r="A135" s="265"/>
      <c r="B135" s="255"/>
      <c r="C135" s="258"/>
    </row>
    <row r="136" spans="1:3" x14ac:dyDescent="0.25">
      <c r="A136" s="259" t="s">
        <v>447</v>
      </c>
      <c r="B136" s="264"/>
      <c r="C136" s="261">
        <v>44450</v>
      </c>
    </row>
    <row r="137" spans="1:3" x14ac:dyDescent="0.25">
      <c r="A137" s="265" t="s">
        <v>448</v>
      </c>
      <c r="B137" s="264"/>
      <c r="C137" s="261"/>
    </row>
    <row r="138" spans="1:3" x14ac:dyDescent="0.25">
      <c r="A138" s="265"/>
      <c r="B138" s="255"/>
      <c r="C138" s="258"/>
    </row>
    <row r="139" spans="1:3" x14ac:dyDescent="0.25">
      <c r="A139" s="259" t="s">
        <v>449</v>
      </c>
      <c r="B139" s="264"/>
      <c r="C139" s="261">
        <v>1890.3</v>
      </c>
    </row>
    <row r="140" spans="1:3" x14ac:dyDescent="0.25">
      <c r="A140" s="262" t="s">
        <v>450</v>
      </c>
      <c r="B140" s="264"/>
      <c r="C140" s="264"/>
    </row>
    <row r="141" spans="1:3" x14ac:dyDescent="0.25">
      <c r="A141" s="262" t="s">
        <v>451</v>
      </c>
      <c r="B141" s="264"/>
      <c r="C141" s="264"/>
    </row>
    <row r="142" spans="1:3" x14ac:dyDescent="0.25">
      <c r="A142" s="262" t="s">
        <v>452</v>
      </c>
      <c r="B142" s="264"/>
      <c r="C142" s="264"/>
    </row>
    <row r="143" spans="1:3" x14ac:dyDescent="0.25">
      <c r="A143" s="262" t="s">
        <v>453</v>
      </c>
      <c r="B143" s="264"/>
      <c r="C143" s="264"/>
    </row>
    <row r="144" spans="1:3" x14ac:dyDescent="0.25">
      <c r="A144" s="262" t="s">
        <v>454</v>
      </c>
      <c r="B144" s="264"/>
      <c r="C144" s="264"/>
    </row>
    <row r="145" spans="1:3" x14ac:dyDescent="0.25">
      <c r="A145" s="262" t="s">
        <v>455</v>
      </c>
      <c r="B145" s="264"/>
      <c r="C145" s="264"/>
    </row>
    <row r="146" spans="1:3" x14ac:dyDescent="0.25">
      <c r="A146" s="262" t="s">
        <v>456</v>
      </c>
      <c r="B146" s="264"/>
      <c r="C146" s="264"/>
    </row>
    <row r="147" spans="1:3" x14ac:dyDescent="0.25">
      <c r="A147" s="262" t="s">
        <v>457</v>
      </c>
      <c r="B147" s="264"/>
      <c r="C147" s="264"/>
    </row>
    <row r="148" spans="1:3" x14ac:dyDescent="0.25">
      <c r="A148" s="262" t="s">
        <v>458</v>
      </c>
      <c r="B148" s="264"/>
      <c r="C148" s="264"/>
    </row>
    <row r="149" spans="1:3" x14ac:dyDescent="0.25">
      <c r="A149" s="262" t="s">
        <v>459</v>
      </c>
      <c r="B149" s="264"/>
      <c r="C149" s="264"/>
    </row>
    <row r="150" spans="1:3" x14ac:dyDescent="0.25">
      <c r="A150" s="257"/>
      <c r="B150" s="255"/>
      <c r="C150" s="258"/>
    </row>
    <row r="151" spans="1:3" x14ac:dyDescent="0.25">
      <c r="A151" s="259" t="s">
        <v>460</v>
      </c>
      <c r="B151" s="264"/>
      <c r="C151" s="261">
        <f>SUM(B152)</f>
        <v>15000</v>
      </c>
    </row>
    <row r="152" spans="1:3" x14ac:dyDescent="0.25">
      <c r="A152" s="262" t="s">
        <v>461</v>
      </c>
      <c r="B152" s="264">
        <v>15000</v>
      </c>
      <c r="C152" s="258"/>
    </row>
    <row r="153" spans="1:3" x14ac:dyDescent="0.25">
      <c r="A153" s="257"/>
      <c r="B153" s="264"/>
      <c r="C153" s="258"/>
    </row>
    <row r="154" spans="1:3" x14ac:dyDescent="0.25">
      <c r="A154" s="259" t="s">
        <v>462</v>
      </c>
      <c r="B154" s="260"/>
      <c r="C154" s="261">
        <f>SUM(B155:B158)</f>
        <v>7000</v>
      </c>
    </row>
    <row r="155" spans="1:3" x14ac:dyDescent="0.25">
      <c r="A155" s="262" t="s">
        <v>463</v>
      </c>
      <c r="B155" s="264">
        <v>3000</v>
      </c>
      <c r="C155" s="264"/>
    </row>
    <row r="156" spans="1:3" x14ac:dyDescent="0.25">
      <c r="A156" s="262" t="s">
        <v>464</v>
      </c>
      <c r="B156" s="264">
        <v>3000</v>
      </c>
      <c r="C156" s="264"/>
    </row>
    <row r="157" spans="1:3" x14ac:dyDescent="0.25">
      <c r="A157" s="262" t="s">
        <v>465</v>
      </c>
      <c r="B157" s="264">
        <v>500</v>
      </c>
      <c r="C157" s="264"/>
    </row>
    <row r="158" spans="1:3" x14ac:dyDescent="0.25">
      <c r="A158" s="262" t="s">
        <v>466</v>
      </c>
      <c r="B158" s="264">
        <v>500</v>
      </c>
      <c r="C158" s="264"/>
    </row>
    <row r="159" spans="1:3" x14ac:dyDescent="0.25">
      <c r="A159" s="265"/>
      <c r="B159" s="264"/>
      <c r="C159" s="258"/>
    </row>
    <row r="160" spans="1:3" x14ac:dyDescent="0.25">
      <c r="A160" s="259" t="s">
        <v>467</v>
      </c>
      <c r="B160" s="260"/>
      <c r="C160" s="261">
        <f>SUM(B161:B165)</f>
        <v>5500</v>
      </c>
    </row>
    <row r="161" spans="1:3" x14ac:dyDescent="0.25">
      <c r="A161" s="262" t="s">
        <v>468</v>
      </c>
      <c r="B161" s="264">
        <v>2000</v>
      </c>
      <c r="C161" s="264"/>
    </row>
    <row r="162" spans="1:3" x14ac:dyDescent="0.25">
      <c r="A162" s="262" t="s">
        <v>469</v>
      </c>
      <c r="B162" s="264">
        <v>500</v>
      </c>
      <c r="C162" s="264"/>
    </row>
    <row r="163" spans="1:3" x14ac:dyDescent="0.25">
      <c r="A163" s="262" t="s">
        <v>470</v>
      </c>
      <c r="B163" s="264">
        <v>500</v>
      </c>
      <c r="C163" s="264"/>
    </row>
    <row r="164" spans="1:3" x14ac:dyDescent="0.25">
      <c r="A164" s="262" t="s">
        <v>471</v>
      </c>
      <c r="B164" s="264">
        <v>2000</v>
      </c>
      <c r="C164" s="264"/>
    </row>
    <row r="165" spans="1:3" x14ac:dyDescent="0.25">
      <c r="A165" s="262" t="s">
        <v>472</v>
      </c>
      <c r="B165" s="264">
        <v>500</v>
      </c>
      <c r="C165" s="264"/>
    </row>
    <row r="166" spans="1:3" x14ac:dyDescent="0.25">
      <c r="A166" s="265"/>
      <c r="B166" s="255"/>
      <c r="C166" s="255"/>
    </row>
    <row r="167" spans="1:3" x14ac:dyDescent="0.25">
      <c r="A167" s="259" t="s">
        <v>473</v>
      </c>
      <c r="B167" s="260"/>
      <c r="C167" s="261">
        <f>SUM(B168:B169)</f>
        <v>1000</v>
      </c>
    </row>
    <row r="168" spans="1:3" x14ac:dyDescent="0.25">
      <c r="A168" s="262" t="s">
        <v>474</v>
      </c>
      <c r="B168" s="264">
        <v>1000</v>
      </c>
      <c r="C168" s="264"/>
    </row>
    <row r="169" spans="1:3" x14ac:dyDescent="0.25">
      <c r="A169" s="262"/>
      <c r="B169" s="264"/>
      <c r="C169" s="264"/>
    </row>
    <row r="170" spans="1:3" x14ac:dyDescent="0.25">
      <c r="A170" s="265"/>
      <c r="B170" s="264"/>
      <c r="C170" s="258"/>
    </row>
    <row r="171" spans="1:3" x14ac:dyDescent="0.25">
      <c r="A171" s="259" t="s">
        <v>475</v>
      </c>
      <c r="B171" s="264"/>
      <c r="C171" s="261">
        <f>SUM(B172:B177)</f>
        <v>40000</v>
      </c>
    </row>
    <row r="172" spans="1:3" x14ac:dyDescent="0.25">
      <c r="A172" s="262" t="s">
        <v>476</v>
      </c>
      <c r="B172" s="264">
        <v>12000</v>
      </c>
      <c r="C172" s="264"/>
    </row>
    <row r="173" spans="1:3" x14ac:dyDescent="0.25">
      <c r="A173" s="262" t="s">
        <v>564</v>
      </c>
      <c r="B173" s="264">
        <v>5000</v>
      </c>
      <c r="C173" s="264"/>
    </row>
    <row r="174" spans="1:3" x14ac:dyDescent="0.25">
      <c r="A174" s="262" t="s">
        <v>563</v>
      </c>
      <c r="B174" s="264">
        <v>5000</v>
      </c>
      <c r="C174" s="264"/>
    </row>
    <row r="175" spans="1:3" x14ac:dyDescent="0.25">
      <c r="A175" s="262" t="s">
        <v>562</v>
      </c>
      <c r="B175" s="264">
        <v>6000</v>
      </c>
      <c r="C175" s="264"/>
    </row>
    <row r="176" spans="1:3" x14ac:dyDescent="0.25">
      <c r="A176" s="262" t="s">
        <v>560</v>
      </c>
      <c r="B176" s="264">
        <v>7000</v>
      </c>
      <c r="C176" s="264"/>
    </row>
    <row r="177" spans="1:3" x14ac:dyDescent="0.25">
      <c r="A177" s="262" t="s">
        <v>561</v>
      </c>
      <c r="B177" s="264">
        <v>5000</v>
      </c>
      <c r="C177" s="264"/>
    </row>
    <row r="178" spans="1:3" x14ac:dyDescent="0.25">
      <c r="A178" s="265"/>
      <c r="B178" s="264"/>
      <c r="C178" s="264"/>
    </row>
    <row r="179" spans="1:3" x14ac:dyDescent="0.25">
      <c r="A179" s="259" t="s">
        <v>477</v>
      </c>
      <c r="B179" s="260"/>
      <c r="C179" s="261">
        <f>SUM(B181+B185+B189+B191+B199+B212+B220+B224+B227+B230+B233+B238+B242+B252+B255+B257)</f>
        <v>72664.5</v>
      </c>
    </row>
    <row r="180" spans="1:3" x14ac:dyDescent="0.25">
      <c r="A180" s="259"/>
      <c r="B180" s="260"/>
      <c r="C180" s="261"/>
    </row>
    <row r="181" spans="1:3" x14ac:dyDescent="0.25">
      <c r="A181" s="259" t="s">
        <v>478</v>
      </c>
      <c r="B181" s="260">
        <f>SUM(B182:B183)</f>
        <v>26850</v>
      </c>
      <c r="C181" s="255"/>
    </row>
    <row r="182" spans="1:3" x14ac:dyDescent="0.25">
      <c r="A182" s="262" t="s">
        <v>565</v>
      </c>
      <c r="B182" s="264">
        <v>25350</v>
      </c>
      <c r="C182" s="255"/>
    </row>
    <row r="183" spans="1:3" x14ac:dyDescent="0.25">
      <c r="A183" s="262" t="s">
        <v>479</v>
      </c>
      <c r="B183" s="255">
        <v>1500</v>
      </c>
      <c r="C183" s="255"/>
    </row>
    <row r="184" spans="1:3" x14ac:dyDescent="0.25">
      <c r="A184" s="257"/>
      <c r="B184" s="264"/>
      <c r="C184" s="264"/>
    </row>
    <row r="185" spans="1:3" x14ac:dyDescent="0.25">
      <c r="A185" s="259" t="s">
        <v>480</v>
      </c>
      <c r="B185" s="260">
        <f>SUM(B186:B187)</f>
        <v>1500</v>
      </c>
      <c r="C185" s="264"/>
    </row>
    <row r="186" spans="1:3" x14ac:dyDescent="0.25">
      <c r="A186" s="262" t="s">
        <v>481</v>
      </c>
      <c r="B186" s="264">
        <v>500</v>
      </c>
      <c r="C186" s="264"/>
    </row>
    <row r="187" spans="1:3" x14ac:dyDescent="0.25">
      <c r="A187" s="262" t="s">
        <v>482</v>
      </c>
      <c r="B187" s="264">
        <v>1000</v>
      </c>
      <c r="C187" s="264"/>
    </row>
    <row r="188" spans="1:3" x14ac:dyDescent="0.25">
      <c r="A188" s="265"/>
      <c r="B188" s="264"/>
      <c r="C188" s="264"/>
    </row>
    <row r="189" spans="1:3" x14ac:dyDescent="0.25">
      <c r="A189" s="259" t="s">
        <v>483</v>
      </c>
      <c r="B189" s="260">
        <v>500</v>
      </c>
      <c r="C189" s="260"/>
    </row>
    <row r="190" spans="1:3" x14ac:dyDescent="0.25">
      <c r="A190" s="259"/>
      <c r="B190" s="260"/>
      <c r="C190" s="260"/>
    </row>
    <row r="191" spans="1:3" x14ac:dyDescent="0.25">
      <c r="A191" s="259" t="s">
        <v>484</v>
      </c>
      <c r="B191" s="260">
        <f>SUM(B192:B197)</f>
        <v>5530</v>
      </c>
      <c r="C191" s="260"/>
    </row>
    <row r="192" spans="1:3" x14ac:dyDescent="0.25">
      <c r="A192" s="262" t="s">
        <v>485</v>
      </c>
      <c r="B192" s="264">
        <v>1500</v>
      </c>
      <c r="C192" s="260"/>
    </row>
    <row r="193" spans="1:3" x14ac:dyDescent="0.25">
      <c r="A193" s="262" t="s">
        <v>486</v>
      </c>
      <c r="B193" s="264">
        <v>400</v>
      </c>
      <c r="C193" s="264"/>
    </row>
    <row r="194" spans="1:3" x14ac:dyDescent="0.25">
      <c r="A194" s="262" t="s">
        <v>487</v>
      </c>
      <c r="B194" s="264">
        <v>1200</v>
      </c>
      <c r="C194" s="264"/>
    </row>
    <row r="195" spans="1:3" x14ac:dyDescent="0.25">
      <c r="A195" s="262" t="s">
        <v>488</v>
      </c>
      <c r="B195" s="264">
        <v>750</v>
      </c>
      <c r="C195" s="264"/>
    </row>
    <row r="196" spans="1:3" x14ac:dyDescent="0.25">
      <c r="A196" s="262" t="s">
        <v>489</v>
      </c>
      <c r="B196" s="264">
        <v>730</v>
      </c>
      <c r="C196" s="264"/>
    </row>
    <row r="197" spans="1:3" x14ac:dyDescent="0.25">
      <c r="A197" s="262" t="s">
        <v>490</v>
      </c>
      <c r="B197" s="264">
        <v>950</v>
      </c>
      <c r="C197" s="264"/>
    </row>
    <row r="198" spans="1:3" x14ac:dyDescent="0.25">
      <c r="A198" s="265"/>
      <c r="B198" s="264"/>
      <c r="C198" s="264"/>
    </row>
    <row r="199" spans="1:3" x14ac:dyDescent="0.25">
      <c r="A199" s="259" t="s">
        <v>491</v>
      </c>
      <c r="B199" s="260">
        <f>SUM(B200:B210)</f>
        <v>11310</v>
      </c>
      <c r="C199" s="260"/>
    </row>
    <row r="200" spans="1:3" x14ac:dyDescent="0.25">
      <c r="A200" s="262" t="s">
        <v>492</v>
      </c>
      <c r="B200" s="264">
        <v>1050</v>
      </c>
      <c r="C200" s="264"/>
    </row>
    <row r="201" spans="1:3" x14ac:dyDescent="0.25">
      <c r="A201" s="262" t="s">
        <v>493</v>
      </c>
      <c r="B201" s="264">
        <v>355</v>
      </c>
      <c r="C201" s="264"/>
    </row>
    <row r="202" spans="1:3" x14ac:dyDescent="0.25">
      <c r="A202" s="262" t="s">
        <v>494</v>
      </c>
      <c r="B202" s="264">
        <v>2500</v>
      </c>
      <c r="C202" s="264"/>
    </row>
    <row r="203" spans="1:3" x14ac:dyDescent="0.25">
      <c r="A203" s="262" t="s">
        <v>495</v>
      </c>
      <c r="B203" s="264">
        <v>500</v>
      </c>
      <c r="C203" s="264"/>
    </row>
    <row r="204" spans="1:3" x14ac:dyDescent="0.25">
      <c r="A204" s="262" t="s">
        <v>496</v>
      </c>
      <c r="B204" s="264">
        <v>305</v>
      </c>
      <c r="C204" s="264"/>
    </row>
    <row r="205" spans="1:3" x14ac:dyDescent="0.25">
      <c r="A205" s="262" t="s">
        <v>497</v>
      </c>
      <c r="B205" s="264">
        <v>1650</v>
      </c>
      <c r="C205" s="264"/>
    </row>
    <row r="206" spans="1:3" x14ac:dyDescent="0.25">
      <c r="A206" s="262" t="s">
        <v>498</v>
      </c>
      <c r="B206" s="264">
        <v>500</v>
      </c>
      <c r="C206" s="264"/>
    </row>
    <row r="207" spans="1:3" x14ac:dyDescent="0.25">
      <c r="A207" s="262" t="s">
        <v>499</v>
      </c>
      <c r="B207" s="264">
        <v>800</v>
      </c>
      <c r="C207" s="264"/>
    </row>
    <row r="208" spans="1:3" x14ac:dyDescent="0.25">
      <c r="A208" s="262" t="s">
        <v>500</v>
      </c>
      <c r="B208" s="264">
        <v>1900</v>
      </c>
      <c r="C208" s="264"/>
    </row>
    <row r="209" spans="1:3" x14ac:dyDescent="0.25">
      <c r="A209" s="262" t="s">
        <v>501</v>
      </c>
      <c r="B209" s="264">
        <v>1000</v>
      </c>
      <c r="C209" s="264"/>
    </row>
    <row r="210" spans="1:3" x14ac:dyDescent="0.25">
      <c r="A210" s="262" t="s">
        <v>502</v>
      </c>
      <c r="B210" s="264">
        <v>750</v>
      </c>
      <c r="C210" s="264"/>
    </row>
    <row r="211" spans="1:3" x14ac:dyDescent="0.25">
      <c r="A211" s="265"/>
      <c r="B211" s="264"/>
      <c r="C211" s="264"/>
    </row>
    <row r="212" spans="1:3" x14ac:dyDescent="0.25">
      <c r="A212" s="259" t="s">
        <v>503</v>
      </c>
      <c r="B212" s="260">
        <f>SUM(B213:B218)</f>
        <v>2494.5</v>
      </c>
      <c r="C212" s="260"/>
    </row>
    <row r="213" spans="1:3" x14ac:dyDescent="0.25">
      <c r="A213" s="262" t="s">
        <v>504</v>
      </c>
      <c r="B213" s="264">
        <v>900</v>
      </c>
      <c r="C213" s="264"/>
    </row>
    <row r="214" spans="1:3" x14ac:dyDescent="0.25">
      <c r="A214" s="262" t="s">
        <v>505</v>
      </c>
      <c r="B214" s="264">
        <v>0</v>
      </c>
      <c r="C214" s="264"/>
    </row>
    <row r="215" spans="1:3" x14ac:dyDescent="0.25">
      <c r="A215" s="262" t="s">
        <v>506</v>
      </c>
      <c r="B215" s="264">
        <v>0</v>
      </c>
      <c r="C215" s="264"/>
    </row>
    <row r="216" spans="1:3" x14ac:dyDescent="0.25">
      <c r="A216" s="262" t="s">
        <v>507</v>
      </c>
      <c r="B216" s="264">
        <v>0</v>
      </c>
      <c r="C216" s="264"/>
    </row>
    <row r="217" spans="1:3" x14ac:dyDescent="0.25">
      <c r="A217" s="262" t="s">
        <v>508</v>
      </c>
      <c r="B217" s="264">
        <v>594.5</v>
      </c>
      <c r="C217" s="264"/>
    </row>
    <row r="218" spans="1:3" x14ac:dyDescent="0.25">
      <c r="A218" s="262" t="s">
        <v>559</v>
      </c>
      <c r="B218" s="264">
        <v>1000</v>
      </c>
      <c r="C218" s="264"/>
    </row>
    <row r="219" spans="1:3" x14ac:dyDescent="0.25">
      <c r="A219" s="265"/>
      <c r="B219" s="264"/>
      <c r="C219" s="264"/>
    </row>
    <row r="220" spans="1:3" x14ac:dyDescent="0.25">
      <c r="A220" s="259" t="s">
        <v>509</v>
      </c>
      <c r="B220" s="260">
        <f>SUM(B221:B222)</f>
        <v>3764</v>
      </c>
      <c r="C220" s="264"/>
    </row>
    <row r="221" spans="1:3" x14ac:dyDescent="0.25">
      <c r="A221" s="262" t="s">
        <v>566</v>
      </c>
      <c r="B221" s="264">
        <v>2264</v>
      </c>
      <c r="C221" s="264"/>
    </row>
    <row r="222" spans="1:3" x14ac:dyDescent="0.25">
      <c r="A222" s="262" t="s">
        <v>510</v>
      </c>
      <c r="B222" s="264">
        <v>1500</v>
      </c>
      <c r="C222" s="264"/>
    </row>
    <row r="223" spans="1:3" x14ac:dyDescent="0.25">
      <c r="A223" s="265"/>
      <c r="B223" s="264"/>
      <c r="C223" s="264"/>
    </row>
    <row r="224" spans="1:3" x14ac:dyDescent="0.25">
      <c r="A224" s="259" t="s">
        <v>511</v>
      </c>
      <c r="B224" s="260">
        <v>4500</v>
      </c>
      <c r="C224" s="260"/>
    </row>
    <row r="225" spans="1:3" x14ac:dyDescent="0.25">
      <c r="A225" s="262" t="s">
        <v>512</v>
      </c>
      <c r="B225" s="264">
        <v>4500</v>
      </c>
      <c r="C225" s="260"/>
    </row>
    <row r="226" spans="1:3" x14ac:dyDescent="0.25">
      <c r="A226" s="262"/>
      <c r="B226" s="264"/>
      <c r="C226" s="260"/>
    </row>
    <row r="227" spans="1:3" x14ac:dyDescent="0.25">
      <c r="A227" s="259" t="s">
        <v>513</v>
      </c>
      <c r="B227" s="260">
        <v>2000</v>
      </c>
      <c r="C227" s="260"/>
    </row>
    <row r="228" spans="1:3" x14ac:dyDescent="0.25">
      <c r="A228" s="262" t="s">
        <v>567</v>
      </c>
      <c r="B228" s="264">
        <v>2000</v>
      </c>
      <c r="C228" s="264"/>
    </row>
    <row r="229" spans="1:3" x14ac:dyDescent="0.25">
      <c r="A229" s="265"/>
      <c r="B229" s="264"/>
      <c r="C229" s="264"/>
    </row>
    <row r="230" spans="1:3" x14ac:dyDescent="0.25">
      <c r="A230" s="259" t="s">
        <v>514</v>
      </c>
      <c r="B230" s="260">
        <v>700</v>
      </c>
      <c r="C230" s="260"/>
    </row>
    <row r="231" spans="1:3" x14ac:dyDescent="0.25">
      <c r="A231" s="262" t="s">
        <v>568</v>
      </c>
      <c r="B231" s="264">
        <v>700</v>
      </c>
      <c r="C231" s="264"/>
    </row>
    <row r="232" spans="1:3" x14ac:dyDescent="0.25">
      <c r="A232" s="257"/>
      <c r="B232" s="255"/>
      <c r="C232" s="264"/>
    </row>
    <row r="233" spans="1:3" x14ac:dyDescent="0.25">
      <c r="A233" s="259" t="s">
        <v>515</v>
      </c>
      <c r="B233" s="260">
        <f>SUM(B234:B236)</f>
        <v>1000</v>
      </c>
      <c r="C233" s="264"/>
    </row>
    <row r="234" spans="1:3" x14ac:dyDescent="0.25">
      <c r="A234" s="262" t="s">
        <v>516</v>
      </c>
      <c r="B234" s="264">
        <v>200</v>
      </c>
      <c r="C234" s="264"/>
    </row>
    <row r="235" spans="1:3" x14ac:dyDescent="0.25">
      <c r="A235" s="262" t="s">
        <v>517</v>
      </c>
      <c r="B235" s="264">
        <v>200</v>
      </c>
      <c r="C235" s="264"/>
    </row>
    <row r="236" spans="1:3" x14ac:dyDescent="0.25">
      <c r="A236" s="262" t="s">
        <v>518</v>
      </c>
      <c r="B236" s="264">
        <v>600</v>
      </c>
      <c r="C236" s="264"/>
    </row>
    <row r="237" spans="1:3" x14ac:dyDescent="0.25">
      <c r="A237" s="265"/>
      <c r="B237" s="264"/>
      <c r="C237" s="264"/>
    </row>
    <row r="238" spans="1:3" x14ac:dyDescent="0.25">
      <c r="A238" s="259" t="s">
        <v>519</v>
      </c>
      <c r="B238" s="260">
        <f>SUM(B239:B240)</f>
        <v>1316</v>
      </c>
      <c r="C238" s="258"/>
    </row>
    <row r="239" spans="1:3" x14ac:dyDescent="0.25">
      <c r="A239" s="270" t="s">
        <v>520</v>
      </c>
      <c r="B239" s="264">
        <v>316</v>
      </c>
      <c r="C239" s="264"/>
    </row>
    <row r="240" spans="1:3" x14ac:dyDescent="0.25">
      <c r="A240" s="270" t="s">
        <v>521</v>
      </c>
      <c r="B240" s="264">
        <v>1000</v>
      </c>
      <c r="C240" s="264"/>
    </row>
    <row r="241" spans="1:3" x14ac:dyDescent="0.25">
      <c r="A241" s="271"/>
      <c r="B241" s="264"/>
      <c r="C241" s="264"/>
    </row>
    <row r="242" spans="1:3" x14ac:dyDescent="0.25">
      <c r="A242" s="259" t="s">
        <v>522</v>
      </c>
      <c r="B242" s="260">
        <f>SUM(B243:B250)</f>
        <v>4000</v>
      </c>
      <c r="C242" s="260"/>
    </row>
    <row r="243" spans="1:3" x14ac:dyDescent="0.25">
      <c r="A243" s="262" t="s">
        <v>569</v>
      </c>
      <c r="B243" s="264">
        <v>500</v>
      </c>
      <c r="C243" s="260"/>
    </row>
    <row r="244" spans="1:3" x14ac:dyDescent="0.25">
      <c r="A244" s="262" t="s">
        <v>570</v>
      </c>
      <c r="B244" s="264">
        <v>250</v>
      </c>
      <c r="C244" s="260"/>
    </row>
    <row r="245" spans="1:3" x14ac:dyDescent="0.25">
      <c r="A245" s="262" t="s">
        <v>571</v>
      </c>
      <c r="B245" s="264">
        <v>250</v>
      </c>
      <c r="C245" s="260"/>
    </row>
    <row r="246" spans="1:3" x14ac:dyDescent="0.25">
      <c r="A246" s="262" t="s">
        <v>523</v>
      </c>
      <c r="B246" s="264">
        <v>250</v>
      </c>
      <c r="C246" s="264"/>
    </row>
    <row r="247" spans="1:3" x14ac:dyDescent="0.25">
      <c r="A247" s="262" t="s">
        <v>524</v>
      </c>
      <c r="B247" s="264">
        <v>250</v>
      </c>
      <c r="C247" s="264"/>
    </row>
    <row r="248" spans="1:3" x14ac:dyDescent="0.25">
      <c r="A248" s="262" t="s">
        <v>525</v>
      </c>
      <c r="B248" s="264">
        <v>1000</v>
      </c>
      <c r="C248" s="264"/>
    </row>
    <row r="249" spans="1:3" x14ac:dyDescent="0.25">
      <c r="A249" s="262" t="s">
        <v>526</v>
      </c>
      <c r="B249" s="264">
        <v>500</v>
      </c>
      <c r="C249" s="264"/>
    </row>
    <row r="250" spans="1:3" x14ac:dyDescent="0.25">
      <c r="A250" s="262" t="s">
        <v>527</v>
      </c>
      <c r="B250" s="264">
        <v>1000</v>
      </c>
      <c r="C250" s="264"/>
    </row>
    <row r="251" spans="1:3" x14ac:dyDescent="0.25">
      <c r="A251" s="265"/>
      <c r="B251" s="264"/>
      <c r="C251" s="264"/>
    </row>
    <row r="252" spans="1:3" x14ac:dyDescent="0.25">
      <c r="A252" s="259" t="s">
        <v>528</v>
      </c>
      <c r="B252" s="260">
        <f>SUM(B253)</f>
        <v>700</v>
      </c>
      <c r="C252" s="258"/>
    </row>
    <row r="253" spans="1:3" x14ac:dyDescent="0.25">
      <c r="A253" s="262" t="s">
        <v>529</v>
      </c>
      <c r="B253" s="269">
        <v>700</v>
      </c>
      <c r="C253" s="258"/>
    </row>
    <row r="254" spans="1:3" x14ac:dyDescent="0.25">
      <c r="A254" s="257"/>
      <c r="B254" s="255"/>
      <c r="C254" s="258"/>
    </row>
    <row r="255" spans="1:3" x14ac:dyDescent="0.25">
      <c r="A255" s="259" t="s">
        <v>530</v>
      </c>
      <c r="B255" s="260">
        <v>500</v>
      </c>
      <c r="C255" s="258"/>
    </row>
    <row r="256" spans="1:3" x14ac:dyDescent="0.25">
      <c r="A256" s="259"/>
      <c r="B256" s="260"/>
      <c r="C256" s="258"/>
    </row>
    <row r="257" spans="1:3" x14ac:dyDescent="0.25">
      <c r="A257" s="259" t="s">
        <v>531</v>
      </c>
      <c r="B257" s="260">
        <v>6000</v>
      </c>
      <c r="C257" s="258"/>
    </row>
    <row r="258" spans="1:3" x14ac:dyDescent="0.25">
      <c r="A258" s="262" t="s">
        <v>572</v>
      </c>
      <c r="B258" s="264">
        <v>6000</v>
      </c>
      <c r="C258" s="258"/>
    </row>
    <row r="259" spans="1:3" x14ac:dyDescent="0.25">
      <c r="A259" s="259"/>
      <c r="B259" s="255"/>
      <c r="C259" s="258"/>
    </row>
    <row r="260" spans="1:3" x14ac:dyDescent="0.25">
      <c r="A260" s="259" t="s">
        <v>532</v>
      </c>
      <c r="B260" s="260"/>
      <c r="C260" s="261">
        <f>SUM(B261)</f>
        <v>800</v>
      </c>
    </row>
    <row r="261" spans="1:3" x14ac:dyDescent="0.25">
      <c r="A261" s="262" t="s">
        <v>533</v>
      </c>
      <c r="B261" s="255">
        <v>800</v>
      </c>
      <c r="C261" s="255"/>
    </row>
    <row r="262" spans="1:3" x14ac:dyDescent="0.25">
      <c r="A262" s="265"/>
      <c r="B262" s="255"/>
      <c r="C262" s="258"/>
    </row>
    <row r="263" spans="1:3" x14ac:dyDescent="0.25">
      <c r="A263" s="259" t="s">
        <v>534</v>
      </c>
      <c r="B263" s="260"/>
      <c r="C263" s="261">
        <f>SUM(B264)</f>
        <v>0</v>
      </c>
    </row>
    <row r="264" spans="1:3" x14ac:dyDescent="0.25">
      <c r="A264" s="262" t="s">
        <v>535</v>
      </c>
      <c r="B264" s="255">
        <v>0</v>
      </c>
      <c r="C264" s="255"/>
    </row>
    <row r="265" spans="1:3" x14ac:dyDescent="0.25">
      <c r="A265" s="265"/>
      <c r="B265" s="255"/>
      <c r="C265" s="258"/>
    </row>
    <row r="266" spans="1:3" x14ac:dyDescent="0.25">
      <c r="A266" s="259" t="s">
        <v>536</v>
      </c>
      <c r="B266" s="255"/>
      <c r="C266" s="261">
        <f>SUM(B267:B271)</f>
        <v>12000</v>
      </c>
    </row>
    <row r="267" spans="1:3" x14ac:dyDescent="0.25">
      <c r="A267" s="262" t="s">
        <v>537</v>
      </c>
      <c r="B267" s="264">
        <v>2000</v>
      </c>
      <c r="C267" s="264"/>
    </row>
    <row r="268" spans="1:3" x14ac:dyDescent="0.25">
      <c r="A268" s="262" t="s">
        <v>538</v>
      </c>
      <c r="B268" s="255">
        <v>2500</v>
      </c>
      <c r="C268" s="255"/>
    </row>
    <row r="269" spans="1:3" x14ac:dyDescent="0.25">
      <c r="A269" s="262" t="s">
        <v>539</v>
      </c>
      <c r="B269" s="255">
        <v>5000</v>
      </c>
      <c r="C269" s="255"/>
    </row>
    <row r="270" spans="1:3" x14ac:dyDescent="0.25">
      <c r="A270" s="262" t="s">
        <v>540</v>
      </c>
      <c r="B270" s="255">
        <v>1500</v>
      </c>
      <c r="C270" s="255"/>
    </row>
    <row r="271" spans="1:3" x14ac:dyDescent="0.25">
      <c r="A271" s="262" t="s">
        <v>541</v>
      </c>
      <c r="B271" s="255">
        <v>1000</v>
      </c>
      <c r="C271" s="255"/>
    </row>
    <row r="272" spans="1:3" x14ac:dyDescent="0.25">
      <c r="A272" s="265"/>
      <c r="B272" s="255"/>
      <c r="C272" s="255"/>
    </row>
    <row r="273" spans="1:3" x14ac:dyDescent="0.25">
      <c r="A273" s="259" t="s">
        <v>542</v>
      </c>
      <c r="B273" s="260"/>
      <c r="C273" s="261">
        <f>SUM(B274)</f>
        <v>5000</v>
      </c>
    </row>
    <row r="274" spans="1:3" x14ac:dyDescent="0.25">
      <c r="A274" s="262" t="s">
        <v>543</v>
      </c>
      <c r="B274" s="264">
        <v>5000</v>
      </c>
      <c r="C274" s="264"/>
    </row>
    <row r="275" spans="1:3" x14ac:dyDescent="0.25">
      <c r="A275" s="257"/>
      <c r="B275" s="264"/>
      <c r="C275" s="258"/>
    </row>
    <row r="276" spans="1:3" x14ac:dyDescent="0.25">
      <c r="A276" s="259" t="s">
        <v>544</v>
      </c>
      <c r="B276" s="260">
        <f>SUM(B279)</f>
        <v>0</v>
      </c>
      <c r="C276" s="261">
        <v>0</v>
      </c>
    </row>
    <row r="277" spans="1:3" x14ac:dyDescent="0.25">
      <c r="A277" s="262" t="s">
        <v>545</v>
      </c>
      <c r="B277" s="264">
        <v>0</v>
      </c>
      <c r="C277" s="261"/>
    </row>
    <row r="278" spans="1:3" x14ac:dyDescent="0.25">
      <c r="A278" s="259"/>
      <c r="B278" s="260"/>
      <c r="C278" s="261"/>
    </row>
    <row r="279" spans="1:3" x14ac:dyDescent="0.25">
      <c r="A279" s="259"/>
      <c r="B279" s="264"/>
      <c r="C279" s="258"/>
    </row>
    <row r="280" spans="1:3" x14ac:dyDescent="0.25">
      <c r="A280" s="259" t="s">
        <v>546</v>
      </c>
      <c r="B280" s="264"/>
      <c r="C280" s="261">
        <v>0</v>
      </c>
    </row>
    <row r="281" spans="1:3" x14ac:dyDescent="0.25">
      <c r="A281" s="262" t="s">
        <v>547</v>
      </c>
      <c r="B281" s="264"/>
      <c r="C281" s="261"/>
    </row>
    <row r="282" spans="1:3" x14ac:dyDescent="0.25">
      <c r="A282" s="262" t="s">
        <v>548</v>
      </c>
      <c r="B282" s="264"/>
      <c r="C282" s="261"/>
    </row>
    <row r="283" spans="1:3" x14ac:dyDescent="0.25">
      <c r="A283" s="272"/>
      <c r="B283" s="264"/>
      <c r="C283" s="261"/>
    </row>
    <row r="284" spans="1:3" x14ac:dyDescent="0.25">
      <c r="A284" s="259"/>
      <c r="B284" s="264"/>
      <c r="C284" s="258"/>
    </row>
    <row r="285" spans="1:3" x14ac:dyDescent="0.25">
      <c r="A285" s="259" t="s">
        <v>549</v>
      </c>
      <c r="B285" s="328"/>
      <c r="C285" s="261">
        <v>0</v>
      </c>
    </row>
    <row r="286" spans="1:3" x14ac:dyDescent="0.25">
      <c r="A286" s="372" t="s">
        <v>550</v>
      </c>
      <c r="B286" s="373"/>
      <c r="C286" s="373"/>
    </row>
    <row r="287" spans="1:3" ht="15.75" thickBot="1" x14ac:dyDescent="0.3">
      <c r="A287" s="376"/>
      <c r="B287" s="377"/>
      <c r="C287" s="377"/>
    </row>
    <row r="288" spans="1:3" ht="15.75" thickBot="1" x14ac:dyDescent="0.3">
      <c r="A288" s="379" t="s">
        <v>639</v>
      </c>
      <c r="B288" s="378"/>
      <c r="C288" s="276">
        <f>SUM(C5:C287)</f>
        <v>660329.86</v>
      </c>
    </row>
    <row r="289" spans="1:5" x14ac:dyDescent="0.25">
      <c r="A289" s="41"/>
      <c r="B289" s="274"/>
    </row>
    <row r="290" spans="1:5" ht="15.75" thickBot="1" x14ac:dyDescent="0.3">
      <c r="A290" s="41"/>
      <c r="B290" s="274"/>
    </row>
    <row r="291" spans="1:5" ht="15.75" thickBot="1" x14ac:dyDescent="0.3">
      <c r="A291" s="380" t="s">
        <v>551</v>
      </c>
      <c r="B291" s="378"/>
      <c r="C291" s="276">
        <v>100000</v>
      </c>
    </row>
    <row r="292" spans="1:5" x14ac:dyDescent="0.25">
      <c r="A292" s="389" t="s">
        <v>641</v>
      </c>
      <c r="B292" s="374">
        <v>80991.05</v>
      </c>
      <c r="C292" s="375"/>
    </row>
    <row r="293" spans="1:5" x14ac:dyDescent="0.25">
      <c r="A293" s="265"/>
      <c r="B293" s="264"/>
      <c r="C293" s="261"/>
    </row>
    <row r="294" spans="1:5" x14ac:dyDescent="0.25">
      <c r="A294" s="275"/>
      <c r="B294" s="273"/>
      <c r="C294" s="274"/>
    </row>
    <row r="295" spans="1:5" ht="15.75" thickBot="1" x14ac:dyDescent="0.3">
      <c r="A295" s="275"/>
      <c r="B295" s="273"/>
      <c r="C295" s="274"/>
    </row>
    <row r="296" spans="1:5" ht="15.75" thickBot="1" x14ac:dyDescent="0.3">
      <c r="A296" s="384" t="s">
        <v>638</v>
      </c>
      <c r="B296" s="385"/>
      <c r="C296" s="386">
        <f>SUM(B297:B299)</f>
        <v>115000</v>
      </c>
    </row>
    <row r="297" spans="1:5" x14ac:dyDescent="0.25">
      <c r="A297" s="381" t="s">
        <v>608</v>
      </c>
      <c r="B297" s="382">
        <v>45000</v>
      </c>
      <c r="C297" s="383"/>
    </row>
    <row r="298" spans="1:5" x14ac:dyDescent="0.25">
      <c r="A298" s="102" t="s">
        <v>609</v>
      </c>
      <c r="B298" s="327">
        <v>45000</v>
      </c>
      <c r="C298" s="277"/>
      <c r="E298" t="s">
        <v>18</v>
      </c>
    </row>
    <row r="299" spans="1:5" x14ac:dyDescent="0.25">
      <c r="A299" s="102" t="s">
        <v>612</v>
      </c>
      <c r="B299" s="327">
        <v>25000</v>
      </c>
      <c r="C299" s="277"/>
    </row>
    <row r="300" spans="1:5" x14ac:dyDescent="0.25">
      <c r="A300" s="277"/>
      <c r="B300" s="277"/>
      <c r="C300" s="27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topLeftCell="A52" workbookViewId="0">
      <selection activeCell="M1" sqref="M1"/>
    </sheetView>
  </sheetViews>
  <sheetFormatPr defaultColWidth="10.28515625" defaultRowHeight="12" x14ac:dyDescent="0.15"/>
  <cols>
    <col min="1" max="1" width="21" style="193" customWidth="1"/>
    <col min="2" max="2" width="11.85546875" style="193" customWidth="1"/>
    <col min="3" max="3" width="11.42578125" style="193" customWidth="1"/>
    <col min="4" max="4" width="12.85546875" style="193" customWidth="1"/>
    <col min="5" max="5" width="18.42578125" style="193" customWidth="1"/>
    <col min="6" max="6" width="16.85546875" style="193" customWidth="1"/>
    <col min="7" max="7" width="17.7109375" style="193" customWidth="1"/>
    <col min="8" max="8" width="17.140625" style="193" bestFit="1" customWidth="1"/>
    <col min="9" max="9" width="14.85546875" style="193" customWidth="1"/>
    <col min="10" max="10" width="12.42578125" style="193" bestFit="1" customWidth="1"/>
    <col min="11" max="16384" width="10.28515625" style="193"/>
  </cols>
  <sheetData>
    <row r="1" spans="1:9" ht="15" x14ac:dyDescent="0.25">
      <c r="A1" s="191" t="s">
        <v>281</v>
      </c>
      <c r="B1" s="192"/>
      <c r="C1" s="192"/>
      <c r="D1" s="192"/>
      <c r="E1" s="192"/>
      <c r="F1" s="192"/>
      <c r="G1" s="192"/>
      <c r="H1" s="191" t="s">
        <v>320</v>
      </c>
      <c r="I1" s="191" t="s">
        <v>321</v>
      </c>
    </row>
    <row r="2" spans="1:9" ht="15" x14ac:dyDescent="0.25">
      <c r="A2" s="191"/>
      <c r="B2" s="192"/>
      <c r="C2" s="192"/>
      <c r="D2" s="192"/>
      <c r="E2" s="192"/>
      <c r="F2" s="192"/>
      <c r="G2" s="192"/>
      <c r="H2" s="191"/>
      <c r="I2" s="191"/>
    </row>
    <row r="3" spans="1:9" ht="15" x14ac:dyDescent="0.25">
      <c r="A3" s="191" t="s">
        <v>340</v>
      </c>
      <c r="B3" s="192"/>
      <c r="C3" s="192"/>
      <c r="D3" s="192"/>
      <c r="E3" s="192"/>
      <c r="F3" s="192"/>
      <c r="G3" s="192"/>
      <c r="H3" s="191"/>
      <c r="I3" s="191"/>
    </row>
    <row r="4" spans="1:9" ht="14.25" x14ac:dyDescent="0.2">
      <c r="A4" s="208" t="s">
        <v>282</v>
      </c>
      <c r="B4" s="208"/>
      <c r="C4" s="208"/>
      <c r="D4" s="208"/>
      <c r="E4" s="208"/>
      <c r="F4" s="214">
        <v>13</v>
      </c>
      <c r="G4" s="208"/>
      <c r="H4" s="192"/>
      <c r="I4" s="192"/>
    </row>
    <row r="5" spans="1:9" ht="14.25" x14ac:dyDescent="0.2">
      <c r="A5" s="208" t="s">
        <v>283</v>
      </c>
      <c r="B5" s="208"/>
      <c r="C5" s="208"/>
      <c r="D5" s="208"/>
      <c r="E5" s="208"/>
      <c r="F5" s="214">
        <v>24</v>
      </c>
      <c r="G5" s="208"/>
      <c r="H5" s="192"/>
      <c r="I5" s="192"/>
    </row>
    <row r="6" spans="1:9" ht="14.25" x14ac:dyDescent="0.2">
      <c r="A6" s="208" t="s">
        <v>284</v>
      </c>
      <c r="B6" s="208"/>
      <c r="C6" s="208"/>
      <c r="D6" s="208"/>
      <c r="E6" s="208"/>
      <c r="F6" s="214">
        <f>F4*F5</f>
        <v>312</v>
      </c>
      <c r="G6" s="208"/>
      <c r="H6" s="192"/>
      <c r="I6" s="192"/>
    </row>
    <row r="7" spans="1:9" ht="14.25" x14ac:dyDescent="0.2">
      <c r="A7" s="208" t="s">
        <v>285</v>
      </c>
      <c r="B7" s="208"/>
      <c r="C7" s="208"/>
      <c r="D7" s="208"/>
      <c r="E7" s="208"/>
      <c r="F7" s="214">
        <v>5</v>
      </c>
      <c r="G7" s="208"/>
      <c r="H7" s="192"/>
      <c r="I7" s="192"/>
    </row>
    <row r="8" spans="1:9" ht="14.25" x14ac:dyDescent="0.2">
      <c r="A8" s="208" t="s">
        <v>286</v>
      </c>
      <c r="B8" s="208"/>
      <c r="C8" s="208"/>
      <c r="D8" s="208"/>
      <c r="E8" s="208"/>
      <c r="F8" s="214">
        <f>F6*F7</f>
        <v>1560</v>
      </c>
      <c r="G8" s="208"/>
      <c r="H8" s="192"/>
      <c r="I8" s="192"/>
    </row>
    <row r="9" spans="1:9" ht="14.25" x14ac:dyDescent="0.2">
      <c r="A9" s="241" t="s">
        <v>344</v>
      </c>
      <c r="B9" s="241"/>
      <c r="C9" s="241"/>
      <c r="D9" s="241"/>
      <c r="E9" s="241"/>
      <c r="F9" s="243">
        <v>54.23</v>
      </c>
      <c r="G9" s="241"/>
      <c r="H9" s="192"/>
      <c r="I9" s="192"/>
    </row>
    <row r="10" spans="1:9" ht="15" x14ac:dyDescent="0.25">
      <c r="A10" s="208" t="s">
        <v>287</v>
      </c>
      <c r="B10" s="208"/>
      <c r="C10" s="208"/>
      <c r="D10" s="208"/>
      <c r="E10" s="208"/>
      <c r="F10" s="208"/>
      <c r="G10" s="207">
        <f>F8*F9</f>
        <v>84598.799999999988</v>
      </c>
      <c r="H10" s="280">
        <v>84599</v>
      </c>
      <c r="I10" s="192"/>
    </row>
    <row r="11" spans="1:9" ht="14.25" x14ac:dyDescent="0.2">
      <c r="A11" s="245"/>
      <c r="B11" s="245"/>
      <c r="C11" s="245"/>
      <c r="D11" s="245"/>
      <c r="E11" s="245"/>
      <c r="F11" s="246"/>
      <c r="G11" s="245"/>
      <c r="H11" s="192"/>
      <c r="I11" s="192"/>
    </row>
    <row r="12" spans="1:9" ht="14.25" x14ac:dyDescent="0.2">
      <c r="A12" s="201"/>
      <c r="B12" s="201"/>
      <c r="C12" s="201"/>
      <c r="D12" s="201"/>
      <c r="E12" s="201"/>
      <c r="F12" s="244"/>
      <c r="G12" s="201"/>
      <c r="H12" s="192"/>
      <c r="I12" s="192"/>
    </row>
    <row r="13" spans="1:9" ht="15" x14ac:dyDescent="0.25">
      <c r="A13" s="249" t="s">
        <v>339</v>
      </c>
      <c r="B13" s="247"/>
      <c r="C13" s="247"/>
      <c r="D13" s="247"/>
      <c r="E13" s="247"/>
      <c r="F13" s="248"/>
      <c r="G13" s="247"/>
      <c r="H13" s="192"/>
      <c r="I13" s="192"/>
    </row>
    <row r="14" spans="1:9" ht="14.25" x14ac:dyDescent="0.2">
      <c r="A14" s="208" t="s">
        <v>282</v>
      </c>
      <c r="B14" s="208"/>
      <c r="C14" s="208"/>
      <c r="D14" s="208"/>
      <c r="E14" s="208"/>
      <c r="F14" s="214">
        <v>13</v>
      </c>
      <c r="G14" s="208"/>
      <c r="H14" s="192"/>
      <c r="I14" s="192"/>
    </row>
    <row r="15" spans="1:9" ht="14.25" x14ac:dyDescent="0.2">
      <c r="A15" s="208" t="s">
        <v>283</v>
      </c>
      <c r="B15" s="208"/>
      <c r="C15" s="208"/>
      <c r="D15" s="208"/>
      <c r="E15" s="208"/>
      <c r="F15" s="214">
        <v>24</v>
      </c>
      <c r="G15" s="208"/>
      <c r="H15" s="192"/>
      <c r="I15" s="192"/>
    </row>
    <row r="16" spans="1:9" ht="14.25" x14ac:dyDescent="0.2">
      <c r="A16" s="208" t="s">
        <v>284</v>
      </c>
      <c r="B16" s="208"/>
      <c r="C16" s="208"/>
      <c r="D16" s="208"/>
      <c r="E16" s="208"/>
      <c r="F16" s="214">
        <f>F14*F15</f>
        <v>312</v>
      </c>
      <c r="G16" s="208"/>
      <c r="H16" s="192"/>
      <c r="I16" s="192"/>
    </row>
    <row r="17" spans="1:9" ht="14.25" x14ac:dyDescent="0.2">
      <c r="A17" s="208" t="s">
        <v>288</v>
      </c>
      <c r="B17" s="208"/>
      <c r="C17" s="208"/>
      <c r="D17" s="208"/>
      <c r="E17" s="208"/>
      <c r="F17" s="214">
        <v>2</v>
      </c>
      <c r="G17" s="208"/>
      <c r="H17" s="192"/>
    </row>
    <row r="18" spans="1:9" ht="15" x14ac:dyDescent="0.25">
      <c r="A18" s="208" t="s">
        <v>289</v>
      </c>
      <c r="B18" s="208"/>
      <c r="C18" s="208"/>
      <c r="D18" s="208"/>
      <c r="E18" s="208"/>
      <c r="F18" s="214">
        <f>F17*F6</f>
        <v>624</v>
      </c>
      <c r="G18" s="208"/>
      <c r="H18" s="191"/>
      <c r="I18" s="192"/>
    </row>
    <row r="19" spans="1:9" ht="15" x14ac:dyDescent="0.25">
      <c r="A19" s="208" t="s">
        <v>341</v>
      </c>
      <c r="B19" s="208"/>
      <c r="C19" s="208"/>
      <c r="D19" s="208"/>
      <c r="E19" s="208"/>
      <c r="F19" s="218">
        <v>41.52</v>
      </c>
      <c r="G19" s="208"/>
      <c r="H19" s="191"/>
      <c r="I19" s="192"/>
    </row>
    <row r="20" spans="1:9" ht="15" x14ac:dyDescent="0.25">
      <c r="A20" s="208" t="s">
        <v>342</v>
      </c>
      <c r="B20" s="208"/>
      <c r="C20" s="208"/>
      <c r="D20" s="208"/>
      <c r="E20" s="208"/>
      <c r="F20" s="208"/>
      <c r="G20" s="207">
        <f>F19*F18</f>
        <v>25908.480000000003</v>
      </c>
      <c r="H20" s="192"/>
      <c r="I20" s="279">
        <v>29908</v>
      </c>
    </row>
    <row r="21" spans="1:9" ht="15" x14ac:dyDescent="0.25">
      <c r="A21" s="205"/>
      <c r="B21" s="201"/>
      <c r="C21" s="201"/>
      <c r="D21" s="201"/>
      <c r="E21" s="201"/>
      <c r="F21" s="201"/>
      <c r="G21" s="201"/>
      <c r="H21" s="192"/>
      <c r="I21" s="192"/>
    </row>
    <row r="22" spans="1:9" ht="14.25" x14ac:dyDescent="0.2">
      <c r="A22" s="192"/>
      <c r="B22" s="192"/>
      <c r="C22" s="192"/>
      <c r="D22" s="192"/>
      <c r="E22" s="192"/>
      <c r="F22" s="192"/>
      <c r="G22" s="192"/>
      <c r="H22" s="192"/>
      <c r="I22" s="192"/>
    </row>
    <row r="23" spans="1:9" ht="15" x14ac:dyDescent="0.25">
      <c r="A23" s="195" t="s">
        <v>27</v>
      </c>
      <c r="B23" s="192"/>
      <c r="C23" s="192"/>
      <c r="D23" s="192"/>
      <c r="E23" s="192"/>
      <c r="F23" s="192"/>
      <c r="G23" s="192"/>
      <c r="H23" s="192"/>
      <c r="I23" s="192"/>
    </row>
    <row r="24" spans="1:9" ht="14.25" x14ac:dyDescent="0.2">
      <c r="A24" s="209" t="s">
        <v>311</v>
      </c>
      <c r="B24" s="208"/>
      <c r="C24" s="208"/>
      <c r="D24" s="208"/>
      <c r="E24" s="208"/>
      <c r="F24" s="215">
        <v>3340</v>
      </c>
      <c r="G24" s="208"/>
      <c r="H24" s="192"/>
      <c r="I24" s="198"/>
    </row>
    <row r="25" spans="1:9" ht="14.25" x14ac:dyDescent="0.2">
      <c r="A25" s="209" t="s">
        <v>290</v>
      </c>
      <c r="B25" s="208"/>
      <c r="C25" s="208"/>
      <c r="D25" s="208"/>
      <c r="E25" s="208"/>
      <c r="F25" s="251">
        <v>3301.5</v>
      </c>
      <c r="G25" s="208"/>
      <c r="H25" s="192"/>
      <c r="I25" s="198"/>
    </row>
    <row r="26" spans="1:9" ht="14.25" x14ac:dyDescent="0.2">
      <c r="A26" s="209" t="s">
        <v>291</v>
      </c>
      <c r="B26" s="208"/>
      <c r="C26" s="208"/>
      <c r="D26" s="208"/>
      <c r="E26" s="208"/>
      <c r="F26" s="251">
        <v>4200</v>
      </c>
      <c r="G26" s="208"/>
      <c r="H26" s="192"/>
      <c r="I26" s="192"/>
    </row>
    <row r="27" spans="1:9" ht="14.25" x14ac:dyDescent="0.2">
      <c r="A27" s="209" t="s">
        <v>292</v>
      </c>
      <c r="B27" s="208"/>
      <c r="C27" s="208"/>
      <c r="D27" s="208"/>
      <c r="E27" s="208"/>
      <c r="F27" s="215"/>
      <c r="G27" s="208"/>
      <c r="H27" s="192"/>
      <c r="I27" s="192"/>
    </row>
    <row r="28" spans="1:9" ht="15" x14ac:dyDescent="0.25">
      <c r="A28" s="209" t="s">
        <v>293</v>
      </c>
      <c r="B28" s="208"/>
      <c r="C28" s="208"/>
      <c r="D28" s="208"/>
      <c r="E28" s="208"/>
      <c r="F28" s="215">
        <f>AVERAGE(F24:F27)</f>
        <v>3613.8333333333335</v>
      </c>
      <c r="G28" s="208"/>
      <c r="H28" s="191"/>
      <c r="I28" s="192"/>
    </row>
    <row r="29" spans="1:9" ht="14.25" x14ac:dyDescent="0.2">
      <c r="A29" s="209" t="s">
        <v>294</v>
      </c>
      <c r="B29" s="208" t="s">
        <v>314</v>
      </c>
      <c r="C29" s="208"/>
      <c r="D29" s="208"/>
      <c r="E29" s="208"/>
      <c r="F29" s="216">
        <v>2.6</v>
      </c>
      <c r="G29" s="208"/>
      <c r="H29" s="192"/>
      <c r="I29" s="192"/>
    </row>
    <row r="30" spans="1:9" ht="15" x14ac:dyDescent="0.25">
      <c r="A30" s="213" t="s">
        <v>587</v>
      </c>
      <c r="B30" s="213"/>
      <c r="C30" s="213"/>
      <c r="D30" s="208"/>
      <c r="E30" s="208"/>
      <c r="F30" s="208"/>
      <c r="G30" s="213">
        <f>F29*F28</f>
        <v>9395.9666666666672</v>
      </c>
      <c r="H30" s="250">
        <v>9396</v>
      </c>
      <c r="I30" s="192"/>
    </row>
    <row r="31" spans="1:9" ht="15" x14ac:dyDescent="0.25">
      <c r="A31" s="205"/>
      <c r="B31" s="205"/>
      <c r="C31" s="205"/>
      <c r="D31" s="201"/>
      <c r="E31" s="201"/>
      <c r="F31" s="201"/>
      <c r="G31" s="205"/>
      <c r="H31" s="192"/>
      <c r="I31" s="192"/>
    </row>
    <row r="32" spans="1:9" ht="14.25" x14ac:dyDescent="0.2">
      <c r="A32" s="192"/>
      <c r="B32" s="192"/>
      <c r="C32" s="192"/>
      <c r="D32" s="192"/>
      <c r="E32" s="192"/>
      <c r="F32" s="192"/>
      <c r="G32" s="192"/>
      <c r="H32" s="192"/>
      <c r="I32" s="192"/>
    </row>
    <row r="33" spans="1:9" ht="15" x14ac:dyDescent="0.25">
      <c r="A33" s="195" t="s">
        <v>295</v>
      </c>
      <c r="B33" s="192"/>
      <c r="C33" s="192"/>
      <c r="D33" s="192"/>
      <c r="E33" s="192"/>
      <c r="F33" s="192"/>
      <c r="G33" s="192"/>
      <c r="H33" s="192"/>
      <c r="I33" s="192"/>
    </row>
    <row r="34" spans="1:9" ht="14.25" x14ac:dyDescent="0.2">
      <c r="A34" s="209" t="s">
        <v>312</v>
      </c>
      <c r="B34" s="208"/>
      <c r="C34" s="208"/>
      <c r="D34" s="208"/>
      <c r="E34" s="208"/>
      <c r="F34" s="210">
        <v>738</v>
      </c>
      <c r="G34" s="208"/>
      <c r="H34" s="192"/>
      <c r="I34" s="192"/>
    </row>
    <row r="35" spans="1:9" ht="14.25" x14ac:dyDescent="0.2">
      <c r="A35" s="209" t="s">
        <v>296</v>
      </c>
      <c r="B35" s="208"/>
      <c r="C35" s="208"/>
      <c r="D35" s="208"/>
      <c r="E35" s="208"/>
      <c r="F35" s="210"/>
      <c r="G35" s="208"/>
      <c r="H35" s="192"/>
      <c r="I35" s="192"/>
    </row>
    <row r="36" spans="1:9" ht="14.25" x14ac:dyDescent="0.2">
      <c r="A36" s="209" t="s">
        <v>297</v>
      </c>
      <c r="B36" s="208"/>
      <c r="C36" s="208"/>
      <c r="D36" s="208"/>
      <c r="E36" s="208"/>
      <c r="F36" s="210">
        <v>700</v>
      </c>
      <c r="G36" s="208"/>
      <c r="H36" s="192"/>
      <c r="I36" s="192"/>
    </row>
    <row r="37" spans="1:9" ht="14.25" x14ac:dyDescent="0.2">
      <c r="A37" s="209" t="s">
        <v>298</v>
      </c>
      <c r="B37" s="208"/>
      <c r="C37" s="208"/>
      <c r="D37" s="208"/>
      <c r="E37" s="208"/>
      <c r="F37" s="210">
        <v>707</v>
      </c>
      <c r="G37" s="208"/>
      <c r="H37" s="192"/>
      <c r="I37" s="192"/>
    </row>
    <row r="38" spans="1:9" ht="15" x14ac:dyDescent="0.25">
      <c r="A38" s="209" t="s">
        <v>299</v>
      </c>
      <c r="B38" s="208"/>
      <c r="C38" s="208"/>
      <c r="D38" s="208"/>
      <c r="E38" s="208"/>
      <c r="F38" s="210">
        <f>AVERAGE(F34:F37)</f>
        <v>715</v>
      </c>
      <c r="G38" s="208"/>
      <c r="H38" s="191"/>
      <c r="I38" s="192"/>
    </row>
    <row r="39" spans="1:9" ht="15" x14ac:dyDescent="0.25">
      <c r="A39" s="209" t="s">
        <v>300</v>
      </c>
      <c r="B39" s="208"/>
      <c r="C39" s="208"/>
      <c r="D39" s="208"/>
      <c r="E39" s="208"/>
      <c r="F39" s="212">
        <v>54.23</v>
      </c>
      <c r="G39" s="208"/>
      <c r="H39" s="191"/>
      <c r="I39" s="192"/>
    </row>
    <row r="40" spans="1:9" ht="15" x14ac:dyDescent="0.25">
      <c r="A40" s="213" t="s">
        <v>586</v>
      </c>
      <c r="B40" s="213"/>
      <c r="C40" s="208"/>
      <c r="D40" s="208"/>
      <c r="E40" s="208"/>
      <c r="F40" s="213"/>
      <c r="G40" s="213">
        <f>F39*F38</f>
        <v>38774.449999999997</v>
      </c>
      <c r="H40" s="250">
        <v>38774</v>
      </c>
      <c r="I40" s="192"/>
    </row>
    <row r="41" spans="1:9" ht="15" x14ac:dyDescent="0.25">
      <c r="A41" s="205"/>
      <c r="B41" s="205"/>
      <c r="C41" s="201"/>
      <c r="D41" s="201"/>
      <c r="E41" s="201"/>
      <c r="F41" s="205"/>
      <c r="G41" s="205"/>
      <c r="H41" s="195"/>
      <c r="I41" s="192"/>
    </row>
    <row r="42" spans="1:9" ht="15" x14ac:dyDescent="0.25">
      <c r="A42" s="205"/>
      <c r="B42" s="205"/>
      <c r="C42" s="201"/>
      <c r="D42" s="201"/>
      <c r="E42" s="201"/>
      <c r="F42" s="205"/>
      <c r="G42" s="205"/>
      <c r="H42" s="192"/>
      <c r="I42" s="192"/>
    </row>
    <row r="43" spans="1:9" ht="15" x14ac:dyDescent="0.25">
      <c r="A43" s="205"/>
      <c r="B43" s="205"/>
      <c r="C43" s="201"/>
      <c r="D43" s="201"/>
      <c r="E43" s="201"/>
      <c r="F43" s="205"/>
      <c r="G43" s="205"/>
      <c r="H43" s="192"/>
      <c r="I43" s="192"/>
    </row>
    <row r="44" spans="1:9" ht="15" x14ac:dyDescent="0.25">
      <c r="A44" s="195" t="s">
        <v>31</v>
      </c>
      <c r="B44" s="192"/>
      <c r="C44" s="192"/>
      <c r="D44" s="192"/>
      <c r="E44" s="192"/>
      <c r="F44" s="192"/>
      <c r="G44" s="192"/>
      <c r="H44" s="192"/>
      <c r="I44" s="192"/>
    </row>
    <row r="45" spans="1:9" ht="14.25" x14ac:dyDescent="0.2">
      <c r="A45" s="231" t="s">
        <v>316</v>
      </c>
      <c r="B45" s="223"/>
      <c r="C45" s="222"/>
      <c r="D45" s="224"/>
      <c r="E45" s="212"/>
      <c r="F45" s="223">
        <v>496.75</v>
      </c>
      <c r="G45" s="208"/>
      <c r="H45" s="192"/>
      <c r="I45" s="192"/>
    </row>
    <row r="46" spans="1:9" ht="14.25" x14ac:dyDescent="0.2">
      <c r="A46" s="231" t="s">
        <v>317</v>
      </c>
      <c r="B46" s="223"/>
      <c r="C46" s="222"/>
      <c r="D46" s="224"/>
      <c r="E46" s="212"/>
      <c r="F46" s="223">
        <v>288</v>
      </c>
      <c r="G46" s="208"/>
      <c r="H46" s="199"/>
      <c r="I46" s="192"/>
    </row>
    <row r="47" spans="1:9" ht="15" x14ac:dyDescent="0.25">
      <c r="A47" s="231" t="s">
        <v>318</v>
      </c>
      <c r="B47" s="223"/>
      <c r="C47" s="222"/>
      <c r="D47" s="208"/>
      <c r="E47" s="225"/>
      <c r="F47" s="223">
        <v>481.25</v>
      </c>
      <c r="G47" s="208"/>
      <c r="H47" s="192"/>
      <c r="I47" s="192"/>
    </row>
    <row r="48" spans="1:9" ht="15" x14ac:dyDescent="0.25">
      <c r="A48" s="231" t="s">
        <v>319</v>
      </c>
      <c r="B48" s="223" t="s">
        <v>590</v>
      </c>
      <c r="C48" s="222"/>
      <c r="D48" s="208"/>
      <c r="E48" s="226"/>
      <c r="F48" s="223"/>
      <c r="G48" s="208"/>
      <c r="H48" s="192"/>
      <c r="I48" s="192"/>
    </row>
    <row r="49" spans="1:9" ht="15" x14ac:dyDescent="0.25">
      <c r="A49" s="214" t="s">
        <v>315</v>
      </c>
      <c r="B49" s="223"/>
      <c r="C49" s="222"/>
      <c r="D49" s="208"/>
      <c r="E49" s="226"/>
      <c r="F49" s="210">
        <f>AVERAGE(F45:F47)</f>
        <v>422</v>
      </c>
      <c r="G49" s="208"/>
      <c r="I49" s="192"/>
    </row>
    <row r="50" spans="1:9" ht="15" x14ac:dyDescent="0.25">
      <c r="A50" s="214" t="s">
        <v>310</v>
      </c>
      <c r="B50" s="223"/>
      <c r="C50" s="222"/>
      <c r="D50" s="208"/>
      <c r="E50" s="226"/>
      <c r="F50" s="212">
        <v>40</v>
      </c>
      <c r="G50" s="208"/>
      <c r="H50" s="191"/>
      <c r="I50" s="192"/>
    </row>
    <row r="51" spans="1:9" ht="15" x14ac:dyDescent="0.25">
      <c r="A51" s="229" t="s">
        <v>585</v>
      </c>
      <c r="B51" s="230"/>
      <c r="C51" s="222"/>
      <c r="D51" s="208"/>
      <c r="E51" s="226"/>
      <c r="F51" s="208"/>
      <c r="G51" s="213">
        <f>SUM(F49*F50)</f>
        <v>16880</v>
      </c>
      <c r="H51" s="250">
        <v>16880</v>
      </c>
      <c r="I51" s="192"/>
    </row>
    <row r="52" spans="1:9" ht="15" x14ac:dyDescent="0.25">
      <c r="A52" s="238"/>
      <c r="B52" s="239"/>
      <c r="C52" s="227"/>
      <c r="D52" s="201"/>
      <c r="E52" s="228"/>
      <c r="F52" s="201"/>
      <c r="G52" s="201"/>
      <c r="I52" s="191"/>
    </row>
    <row r="53" spans="1:9" ht="15" x14ac:dyDescent="0.25">
      <c r="A53" s="194"/>
      <c r="B53" s="197"/>
      <c r="C53" s="192"/>
      <c r="D53" s="192"/>
      <c r="E53" s="192"/>
      <c r="F53" s="192"/>
      <c r="G53" s="192"/>
      <c r="H53" s="191"/>
      <c r="I53" s="192"/>
    </row>
    <row r="54" spans="1:9" ht="15" x14ac:dyDescent="0.25">
      <c r="A54" s="195" t="s">
        <v>574</v>
      </c>
      <c r="B54" s="192"/>
      <c r="C54" s="192"/>
      <c r="D54" s="192"/>
      <c r="E54" s="192"/>
      <c r="F54" s="192"/>
      <c r="G54" s="192"/>
      <c r="H54" s="191"/>
      <c r="I54" s="192"/>
    </row>
    <row r="55" spans="1:9" ht="15" x14ac:dyDescent="0.25">
      <c r="A55" s="213" t="s">
        <v>332</v>
      </c>
      <c r="B55" s="208"/>
      <c r="C55" s="208"/>
      <c r="D55" s="213"/>
      <c r="E55" s="213"/>
      <c r="F55" s="252"/>
      <c r="G55" s="213"/>
      <c r="H55" s="191"/>
      <c r="I55" s="192"/>
    </row>
    <row r="56" spans="1:9" ht="15" x14ac:dyDescent="0.25">
      <c r="A56" s="208" t="s">
        <v>576</v>
      </c>
      <c r="B56" s="208"/>
      <c r="C56" s="208"/>
      <c r="D56" s="214"/>
      <c r="E56" s="217"/>
      <c r="F56" s="219">
        <v>1360</v>
      </c>
      <c r="G56" s="208"/>
      <c r="H56" s="191"/>
      <c r="I56" s="192"/>
    </row>
    <row r="57" spans="1:9" ht="15" x14ac:dyDescent="0.25">
      <c r="A57" s="208" t="s">
        <v>577</v>
      </c>
      <c r="B57" s="208"/>
      <c r="C57" s="208"/>
      <c r="D57" s="214"/>
      <c r="E57" s="217"/>
      <c r="F57" s="219">
        <v>1131</v>
      </c>
      <c r="G57" s="208"/>
      <c r="H57" s="191"/>
      <c r="I57" s="192"/>
    </row>
    <row r="58" spans="1:9" ht="15" x14ac:dyDescent="0.25">
      <c r="A58" s="208" t="s">
        <v>578</v>
      </c>
      <c r="B58" s="208"/>
      <c r="C58" s="208"/>
      <c r="D58" s="214"/>
      <c r="E58" s="217"/>
      <c r="F58" s="219"/>
      <c r="G58" s="208"/>
      <c r="H58" s="191"/>
      <c r="I58" s="192"/>
    </row>
    <row r="59" spans="1:9" s="200" customFormat="1" ht="15" x14ac:dyDescent="0.25">
      <c r="A59" s="208" t="s">
        <v>579</v>
      </c>
      <c r="B59" s="208"/>
      <c r="C59" s="208"/>
      <c r="D59" s="214"/>
      <c r="E59" s="217"/>
      <c r="F59" s="219"/>
      <c r="G59" s="208"/>
      <c r="H59" s="191"/>
    </row>
    <row r="60" spans="1:9" s="200" customFormat="1" ht="15" x14ac:dyDescent="0.25">
      <c r="A60" s="208" t="s">
        <v>580</v>
      </c>
      <c r="B60" s="208"/>
      <c r="C60" s="208"/>
      <c r="D60" s="214"/>
      <c r="E60" s="217"/>
      <c r="F60" s="219">
        <f>AVERAGE(F56:F59)</f>
        <v>1245.5</v>
      </c>
      <c r="G60" s="208"/>
      <c r="H60" s="191"/>
      <c r="I60" s="191"/>
    </row>
    <row r="61" spans="1:9" ht="15" x14ac:dyDescent="0.25">
      <c r="A61" s="208" t="s">
        <v>345</v>
      </c>
      <c r="B61" s="208"/>
      <c r="C61" s="208"/>
      <c r="D61" s="214"/>
      <c r="E61" s="217"/>
      <c r="F61" s="218">
        <v>36.15</v>
      </c>
      <c r="G61" s="208"/>
      <c r="H61" s="191"/>
      <c r="I61" s="192"/>
    </row>
    <row r="62" spans="1:9" ht="15" x14ac:dyDescent="0.25">
      <c r="A62" s="213" t="s">
        <v>582</v>
      </c>
      <c r="B62" s="208"/>
      <c r="C62" s="208"/>
      <c r="D62" s="214"/>
      <c r="E62" s="217"/>
      <c r="F62" s="219"/>
      <c r="G62" s="213">
        <f>SUM(F60*F61)</f>
        <v>45024.824999999997</v>
      </c>
      <c r="H62" s="250">
        <v>45025</v>
      </c>
    </row>
    <row r="63" spans="1:9" ht="15" x14ac:dyDescent="0.25">
      <c r="A63" s="203"/>
      <c r="B63" s="201"/>
      <c r="C63" s="201"/>
      <c r="D63" s="236"/>
      <c r="E63" s="237"/>
      <c r="F63" s="204"/>
      <c r="G63" s="205"/>
      <c r="H63" s="191"/>
      <c r="I63" s="192"/>
    </row>
    <row r="64" spans="1:9" ht="15" x14ac:dyDescent="0.25">
      <c r="A64" s="203"/>
      <c r="B64" s="201"/>
      <c r="C64" s="201"/>
      <c r="D64" s="236"/>
      <c r="E64" s="237"/>
      <c r="F64" s="204"/>
      <c r="G64" s="205"/>
      <c r="H64" s="191"/>
      <c r="I64" s="192"/>
    </row>
    <row r="65" spans="1:9" ht="15" x14ac:dyDescent="0.25">
      <c r="A65" s="195" t="s">
        <v>575</v>
      </c>
      <c r="B65" s="192"/>
      <c r="C65" s="192"/>
      <c r="D65" s="192"/>
      <c r="E65" s="192"/>
      <c r="F65" s="192"/>
      <c r="G65" s="192"/>
      <c r="H65" s="191"/>
      <c r="I65" s="192"/>
    </row>
    <row r="66" spans="1:9" ht="15" x14ac:dyDescent="0.25">
      <c r="A66" s="213" t="s">
        <v>581</v>
      </c>
      <c r="B66" s="208"/>
      <c r="C66" s="208"/>
      <c r="D66" s="213"/>
      <c r="E66" s="213"/>
      <c r="F66" s="252"/>
      <c r="G66" s="213"/>
      <c r="H66" s="191"/>
      <c r="I66" s="192"/>
    </row>
    <row r="67" spans="1:9" ht="15" x14ac:dyDescent="0.25">
      <c r="A67" s="208" t="s">
        <v>576</v>
      </c>
      <c r="B67" s="208"/>
      <c r="C67" s="208"/>
      <c r="D67" s="214"/>
      <c r="E67" s="217"/>
      <c r="F67" s="219">
        <v>396</v>
      </c>
      <c r="G67" s="208"/>
      <c r="H67" s="191"/>
      <c r="I67" s="192"/>
    </row>
    <row r="68" spans="1:9" ht="15" x14ac:dyDescent="0.25">
      <c r="A68" s="208" t="s">
        <v>577</v>
      </c>
      <c r="B68" s="208"/>
      <c r="C68" s="208"/>
      <c r="D68" s="214"/>
      <c r="E68" s="217"/>
      <c r="F68" s="219">
        <v>232</v>
      </c>
      <c r="G68" s="208"/>
      <c r="H68" s="191"/>
      <c r="I68" s="192"/>
    </row>
    <row r="69" spans="1:9" ht="14.25" x14ac:dyDescent="0.2">
      <c r="A69" s="208" t="s">
        <v>578</v>
      </c>
      <c r="B69" s="208"/>
      <c r="C69" s="208"/>
      <c r="D69" s="214"/>
      <c r="E69" s="217"/>
      <c r="F69" s="219"/>
      <c r="G69" s="208"/>
      <c r="I69" s="192"/>
    </row>
    <row r="70" spans="1:9" ht="15" x14ac:dyDescent="0.25">
      <c r="A70" s="208" t="s">
        <v>579</v>
      </c>
      <c r="B70" s="208"/>
      <c r="C70" s="208"/>
      <c r="D70" s="214"/>
      <c r="E70" s="217"/>
      <c r="F70" s="219"/>
      <c r="G70" s="208"/>
      <c r="H70" s="191"/>
      <c r="I70" s="192"/>
    </row>
    <row r="71" spans="1:9" ht="14.25" x14ac:dyDescent="0.2">
      <c r="A71" s="208" t="s">
        <v>580</v>
      </c>
      <c r="B71" s="208"/>
      <c r="C71" s="208"/>
      <c r="D71" s="214"/>
      <c r="E71" s="217"/>
      <c r="F71" s="219">
        <f>AVERAGE(F67:F70)</f>
        <v>314</v>
      </c>
      <c r="G71" s="208"/>
      <c r="H71" s="192"/>
      <c r="I71" s="192"/>
    </row>
    <row r="72" spans="1:9" ht="15" x14ac:dyDescent="0.25">
      <c r="A72" s="208" t="s">
        <v>345</v>
      </c>
      <c r="B72" s="208"/>
      <c r="C72" s="208"/>
      <c r="D72" s="214"/>
      <c r="E72" s="217"/>
      <c r="F72" s="218">
        <v>27.68</v>
      </c>
      <c r="G72" s="208"/>
      <c r="H72" s="191"/>
      <c r="I72" s="192"/>
    </row>
    <row r="73" spans="1:9" ht="15" x14ac:dyDescent="0.25">
      <c r="A73" s="213" t="s">
        <v>582</v>
      </c>
      <c r="B73" s="208"/>
      <c r="C73" s="208"/>
      <c r="D73" s="214"/>
      <c r="E73" s="217"/>
      <c r="F73" s="219"/>
      <c r="G73" s="213">
        <f>SUM(F71*F72)</f>
        <v>8691.52</v>
      </c>
      <c r="H73" s="192"/>
      <c r="I73" s="279">
        <v>8692</v>
      </c>
    </row>
    <row r="74" spans="1:9" ht="15" x14ac:dyDescent="0.25">
      <c r="A74" s="203"/>
      <c r="B74" s="201"/>
      <c r="C74" s="201"/>
      <c r="D74" s="236"/>
      <c r="E74" s="237"/>
      <c r="F74" s="204"/>
      <c r="G74" s="205"/>
      <c r="H74" s="192"/>
      <c r="I74" s="192"/>
    </row>
    <row r="75" spans="1:9" ht="14.25" x14ac:dyDescent="0.2">
      <c r="A75" s="192"/>
      <c r="B75" s="192"/>
      <c r="C75" s="192"/>
      <c r="D75" s="192"/>
      <c r="E75" s="192"/>
      <c r="F75" s="192"/>
      <c r="G75" s="192"/>
      <c r="H75" s="192"/>
      <c r="I75" s="192"/>
    </row>
    <row r="76" spans="1:9" ht="15" x14ac:dyDescent="0.25">
      <c r="A76" s="195" t="s">
        <v>331</v>
      </c>
      <c r="B76" s="192"/>
      <c r="C76" s="192"/>
      <c r="D76" s="192"/>
      <c r="E76" s="192"/>
      <c r="F76" s="192"/>
      <c r="G76" s="192"/>
      <c r="H76" s="192"/>
      <c r="I76" s="192"/>
    </row>
    <row r="77" spans="1:9" ht="15" x14ac:dyDescent="0.25">
      <c r="A77" s="213" t="s">
        <v>332</v>
      </c>
      <c r="B77" s="208"/>
      <c r="C77" s="208"/>
      <c r="D77" s="213"/>
      <c r="E77" s="213"/>
      <c r="F77" s="252"/>
      <c r="G77" s="213"/>
      <c r="H77" s="192"/>
      <c r="I77" s="192"/>
    </row>
    <row r="78" spans="1:9" ht="14.25" x14ac:dyDescent="0.2">
      <c r="A78" s="208" t="s">
        <v>333</v>
      </c>
      <c r="B78" s="208"/>
      <c r="C78" s="208"/>
      <c r="D78" s="214"/>
      <c r="E78" s="217"/>
      <c r="F78" s="219">
        <v>1963</v>
      </c>
      <c r="G78" s="208"/>
      <c r="H78" s="192"/>
      <c r="I78" s="192"/>
    </row>
    <row r="79" spans="1:9" ht="15" x14ac:dyDescent="0.25">
      <c r="A79" s="208" t="s">
        <v>334</v>
      </c>
      <c r="B79" s="208"/>
      <c r="C79" s="208"/>
      <c r="D79" s="214"/>
      <c r="E79" s="217"/>
      <c r="F79" s="219">
        <v>2817.75</v>
      </c>
      <c r="G79" s="208"/>
      <c r="H79" s="191"/>
      <c r="I79" s="192"/>
    </row>
    <row r="80" spans="1:9" ht="15" x14ac:dyDescent="0.25">
      <c r="A80" s="208" t="s">
        <v>335</v>
      </c>
      <c r="B80" s="208"/>
      <c r="C80" s="208"/>
      <c r="D80" s="214"/>
      <c r="E80" s="217"/>
      <c r="F80" s="219"/>
      <c r="G80" s="208"/>
      <c r="H80" s="191"/>
      <c r="I80" s="192"/>
    </row>
    <row r="81" spans="1:9" ht="15" x14ac:dyDescent="0.25">
      <c r="A81" s="208" t="s">
        <v>336</v>
      </c>
      <c r="B81" s="208"/>
      <c r="C81" s="208"/>
      <c r="D81" s="214"/>
      <c r="E81" s="217"/>
      <c r="F81" s="219"/>
      <c r="G81" s="208"/>
      <c r="H81" s="191"/>
      <c r="I81" s="192"/>
    </row>
    <row r="82" spans="1:9" ht="15" x14ac:dyDescent="0.25">
      <c r="A82" s="208" t="s">
        <v>337</v>
      </c>
      <c r="B82" s="208"/>
      <c r="C82" s="208"/>
      <c r="D82" s="214"/>
      <c r="E82" s="217"/>
      <c r="F82" s="219">
        <f>AVERAGE(F78:F81)</f>
        <v>2390.375</v>
      </c>
      <c r="G82" s="208"/>
      <c r="H82" s="191"/>
      <c r="I82" s="192"/>
    </row>
    <row r="83" spans="1:9" ht="15" x14ac:dyDescent="0.25">
      <c r="A83" s="208" t="s">
        <v>345</v>
      </c>
      <c r="B83" s="208"/>
      <c r="C83" s="208"/>
      <c r="D83" s="214"/>
      <c r="E83" s="217"/>
      <c r="F83" s="218">
        <v>36.15</v>
      </c>
      <c r="G83" s="208"/>
      <c r="H83" s="191"/>
      <c r="I83" s="192"/>
    </row>
    <row r="84" spans="1:9" ht="15" x14ac:dyDescent="0.25">
      <c r="A84" s="213" t="s">
        <v>583</v>
      </c>
      <c r="B84" s="208"/>
      <c r="C84" s="208"/>
      <c r="D84" s="214"/>
      <c r="E84" s="217"/>
      <c r="F84" s="219"/>
      <c r="G84" s="213">
        <f>SUM(F82*F83)</f>
        <v>86412.056249999994</v>
      </c>
      <c r="H84" s="250">
        <v>86423</v>
      </c>
      <c r="I84" s="192"/>
    </row>
    <row r="85" spans="1:9" ht="15" x14ac:dyDescent="0.25">
      <c r="A85" s="205"/>
      <c r="B85" s="201"/>
      <c r="C85" s="201"/>
      <c r="D85" s="201"/>
      <c r="E85" s="201"/>
      <c r="F85" s="201"/>
      <c r="G85" s="205"/>
      <c r="H85" s="192"/>
      <c r="I85" s="192"/>
    </row>
    <row r="86" spans="1:9" ht="15" x14ac:dyDescent="0.25">
      <c r="A86" s="205"/>
      <c r="B86" s="201"/>
      <c r="C86" s="201"/>
      <c r="D86" s="201"/>
      <c r="E86" s="201"/>
      <c r="F86" s="201"/>
      <c r="G86" s="205"/>
      <c r="H86" s="192"/>
      <c r="I86" s="192"/>
    </row>
    <row r="87" spans="1:9" ht="15" x14ac:dyDescent="0.25">
      <c r="A87" s="205"/>
      <c r="B87" s="201"/>
      <c r="C87" s="201"/>
      <c r="D87" s="201"/>
      <c r="E87" s="201"/>
      <c r="F87" s="201"/>
      <c r="G87" s="205"/>
      <c r="H87" s="192"/>
      <c r="I87" s="192"/>
    </row>
    <row r="88" spans="1:9" ht="15" x14ac:dyDescent="0.25">
      <c r="A88" s="195" t="s">
        <v>338</v>
      </c>
      <c r="B88" s="192"/>
      <c r="C88" s="192"/>
      <c r="D88" s="192"/>
      <c r="E88" s="192"/>
      <c r="F88" s="192"/>
      <c r="G88" s="192"/>
      <c r="H88" s="192"/>
      <c r="I88" s="192"/>
    </row>
    <row r="89" spans="1:9" ht="15" x14ac:dyDescent="0.25">
      <c r="A89" s="213" t="s">
        <v>581</v>
      </c>
      <c r="B89" s="208"/>
      <c r="C89" s="208"/>
      <c r="D89" s="213"/>
      <c r="E89" s="213"/>
      <c r="F89" s="252"/>
      <c r="G89" s="213"/>
      <c r="H89" s="192"/>
      <c r="I89" s="192"/>
    </row>
    <row r="90" spans="1:9" ht="14.25" x14ac:dyDescent="0.2">
      <c r="A90" s="208" t="s">
        <v>333</v>
      </c>
      <c r="B90" s="208"/>
      <c r="C90" s="208"/>
      <c r="D90" s="214"/>
      <c r="E90" s="217"/>
      <c r="F90" s="219">
        <v>125</v>
      </c>
      <c r="G90" s="208"/>
      <c r="H90" s="192"/>
      <c r="I90" s="192"/>
    </row>
    <row r="91" spans="1:9" ht="14.25" x14ac:dyDescent="0.2">
      <c r="A91" s="208" t="s">
        <v>334</v>
      </c>
      <c r="B91" s="208"/>
      <c r="C91" s="208"/>
      <c r="D91" s="214"/>
      <c r="E91" s="217"/>
      <c r="F91" s="219"/>
      <c r="G91" s="208"/>
      <c r="H91" s="192"/>
      <c r="I91" s="192"/>
    </row>
    <row r="92" spans="1:9" ht="14.25" x14ac:dyDescent="0.2">
      <c r="A92" s="208" t="s">
        <v>335</v>
      </c>
      <c r="B92" s="208"/>
      <c r="C92" s="208"/>
      <c r="D92" s="214"/>
      <c r="E92" s="217"/>
      <c r="F92" s="219"/>
      <c r="G92" s="208"/>
      <c r="H92" s="192"/>
      <c r="I92" s="192"/>
    </row>
    <row r="93" spans="1:9" ht="14.25" x14ac:dyDescent="0.2">
      <c r="A93" s="208" t="s">
        <v>336</v>
      </c>
      <c r="B93" s="208"/>
      <c r="C93" s="208"/>
      <c r="D93" s="214"/>
      <c r="E93" s="217"/>
      <c r="F93" s="219"/>
      <c r="G93" s="208"/>
      <c r="H93" s="192"/>
      <c r="I93" s="192"/>
    </row>
    <row r="94" spans="1:9" ht="15" x14ac:dyDescent="0.25">
      <c r="A94" s="208" t="s">
        <v>337</v>
      </c>
      <c r="B94" s="208"/>
      <c r="C94" s="208"/>
      <c r="D94" s="214"/>
      <c r="E94" s="217"/>
      <c r="F94" s="219">
        <f>AVERAGE(F90:F93)</f>
        <v>125</v>
      </c>
      <c r="G94" s="208"/>
      <c r="H94" s="191"/>
      <c r="I94" s="192"/>
    </row>
    <row r="95" spans="1:9" ht="15" x14ac:dyDescent="0.25">
      <c r="A95" s="208" t="s">
        <v>345</v>
      </c>
      <c r="B95" s="208"/>
      <c r="C95" s="208"/>
      <c r="D95" s="214"/>
      <c r="E95" s="217"/>
      <c r="F95" s="218">
        <v>27.68</v>
      </c>
      <c r="G95" s="208"/>
      <c r="H95" s="191"/>
      <c r="I95" s="192"/>
    </row>
    <row r="96" spans="1:9" ht="15" x14ac:dyDescent="0.25">
      <c r="A96" s="213" t="s">
        <v>583</v>
      </c>
      <c r="B96" s="208"/>
      <c r="C96" s="208"/>
      <c r="D96" s="214"/>
      <c r="E96" s="217"/>
      <c r="F96" s="219"/>
      <c r="G96" s="213">
        <f>SUM(F94*F95)</f>
        <v>3460</v>
      </c>
      <c r="H96" s="192"/>
      <c r="I96" s="279">
        <v>3457</v>
      </c>
    </row>
    <row r="97" spans="1:9" ht="15" x14ac:dyDescent="0.25">
      <c r="A97" s="205"/>
      <c r="B97" s="201"/>
      <c r="C97" s="201"/>
      <c r="D97" s="298"/>
      <c r="E97" s="299"/>
      <c r="F97" s="235"/>
      <c r="G97" s="205"/>
      <c r="H97" s="192"/>
      <c r="I97" s="191"/>
    </row>
    <row r="98" spans="1:9" ht="15.75" thickBot="1" x14ac:dyDescent="0.3">
      <c r="A98" s="205"/>
      <c r="B98" s="201"/>
      <c r="C98" s="201"/>
      <c r="D98" s="298"/>
      <c r="E98" s="299"/>
      <c r="F98" s="235"/>
      <c r="G98" s="205"/>
      <c r="H98" s="192"/>
      <c r="I98" s="191"/>
    </row>
    <row r="99" spans="1:9" ht="15.75" thickBot="1" x14ac:dyDescent="0.3">
      <c r="A99" s="205"/>
      <c r="B99" s="201"/>
      <c r="C99" s="201"/>
      <c r="D99" s="298"/>
      <c r="E99" s="299"/>
      <c r="F99" s="235"/>
      <c r="G99" s="205"/>
      <c r="H99" s="312">
        <f>SUM(H2:H98)</f>
        <v>281097</v>
      </c>
      <c r="I99" s="313">
        <f>SUM(I2:I98)</f>
        <v>42057</v>
      </c>
    </row>
    <row r="100" spans="1:9" ht="15" x14ac:dyDescent="0.25">
      <c r="A100" s="205"/>
      <c r="B100" s="201"/>
      <c r="C100" s="201"/>
      <c r="D100" s="298"/>
      <c r="E100" s="299"/>
      <c r="F100" s="235"/>
      <c r="G100" s="205"/>
      <c r="H100" s="192"/>
      <c r="I100" s="191"/>
    </row>
    <row r="101" spans="1:9" ht="15" x14ac:dyDescent="0.25">
      <c r="A101" s="205"/>
      <c r="B101" s="201"/>
      <c r="C101" s="201"/>
      <c r="D101" s="298"/>
      <c r="E101" s="299"/>
      <c r="F101" s="235"/>
      <c r="G101" s="205"/>
      <c r="H101" s="192"/>
      <c r="I101" s="191"/>
    </row>
    <row r="102" spans="1:9" ht="15.75" thickBot="1" x14ac:dyDescent="0.3">
      <c r="A102" s="191"/>
      <c r="B102" s="192"/>
      <c r="C102" s="192"/>
      <c r="D102" s="192"/>
      <c r="E102" s="192"/>
      <c r="F102" s="191"/>
      <c r="G102" s="192"/>
      <c r="H102" s="192"/>
      <c r="I102" s="192"/>
    </row>
    <row r="103" spans="1:9" ht="15" x14ac:dyDescent="0.25">
      <c r="A103" s="281" t="s">
        <v>589</v>
      </c>
      <c r="B103" s="282"/>
      <c r="C103" s="282"/>
      <c r="D103" s="282"/>
      <c r="E103" s="282"/>
      <c r="F103" s="282"/>
      <c r="G103" s="283"/>
      <c r="H103" s="192"/>
      <c r="I103" s="192"/>
    </row>
    <row r="104" spans="1:9" ht="14.25" x14ac:dyDescent="0.2">
      <c r="A104" s="284" t="s">
        <v>313</v>
      </c>
      <c r="B104" s="208"/>
      <c r="C104" s="208"/>
      <c r="D104" s="208"/>
      <c r="E104" s="208"/>
      <c r="F104" s="210">
        <v>2040</v>
      </c>
      <c r="G104" s="285"/>
      <c r="H104" s="192"/>
      <c r="I104" s="192"/>
    </row>
    <row r="105" spans="1:9" ht="14.25" x14ac:dyDescent="0.2">
      <c r="A105" s="284" t="s">
        <v>301</v>
      </c>
      <c r="B105" s="208"/>
      <c r="C105" s="208"/>
      <c r="D105" s="208"/>
      <c r="E105" s="208"/>
      <c r="F105" s="210">
        <v>1863</v>
      </c>
      <c r="G105" s="285"/>
      <c r="H105" s="192"/>
      <c r="I105" s="192"/>
    </row>
    <row r="106" spans="1:9" s="202" customFormat="1" ht="14.25" x14ac:dyDescent="0.2">
      <c r="A106" s="284" t="s">
        <v>302</v>
      </c>
      <c r="B106" s="208"/>
      <c r="C106" s="208"/>
      <c r="D106" s="208"/>
      <c r="E106" s="208"/>
      <c r="F106" s="210"/>
      <c r="G106" s="285"/>
      <c r="H106" s="192"/>
      <c r="I106" s="192"/>
    </row>
    <row r="107" spans="1:9" s="202" customFormat="1" ht="15" x14ac:dyDescent="0.25">
      <c r="A107" s="284" t="s">
        <v>303</v>
      </c>
      <c r="B107" s="208"/>
      <c r="C107" s="208"/>
      <c r="D107" s="208"/>
      <c r="E107" s="208"/>
      <c r="F107" s="211"/>
      <c r="G107" s="285"/>
      <c r="H107" s="195"/>
      <c r="I107" s="196"/>
    </row>
    <row r="108" spans="1:9" ht="15" x14ac:dyDescent="0.25">
      <c r="A108" s="284" t="s">
        <v>304</v>
      </c>
      <c r="B108" s="208"/>
      <c r="C108" s="208"/>
      <c r="D108" s="208"/>
      <c r="E108" s="208"/>
      <c r="F108" s="211">
        <f>AVERAGE(F104:F107)</f>
        <v>1951.5</v>
      </c>
      <c r="G108" s="285"/>
      <c r="H108" s="195"/>
      <c r="I108" s="196"/>
    </row>
    <row r="109" spans="1:9" ht="14.25" x14ac:dyDescent="0.2">
      <c r="A109" s="284" t="s">
        <v>305</v>
      </c>
      <c r="B109" s="208"/>
      <c r="C109" s="208"/>
      <c r="D109" s="208"/>
      <c r="E109" s="208"/>
      <c r="F109" s="212">
        <v>54.23</v>
      </c>
      <c r="G109" s="285"/>
      <c r="H109" s="192"/>
      <c r="I109" s="192"/>
    </row>
    <row r="110" spans="1:9" ht="15" x14ac:dyDescent="0.25">
      <c r="A110" s="286" t="s">
        <v>306</v>
      </c>
      <c r="B110" s="208"/>
      <c r="C110" s="208"/>
      <c r="D110" s="208"/>
      <c r="E110" s="208"/>
      <c r="F110" s="226"/>
      <c r="G110" s="287">
        <f>F108*F109</f>
        <v>105829.845</v>
      </c>
      <c r="H110" s="250">
        <v>105840</v>
      </c>
      <c r="I110" s="192"/>
    </row>
    <row r="111" spans="1:9" ht="15" x14ac:dyDescent="0.25">
      <c r="A111" s="288"/>
      <c r="B111" s="201"/>
      <c r="C111" s="201"/>
      <c r="D111" s="201"/>
      <c r="E111" s="201"/>
      <c r="F111" s="205"/>
      <c r="G111" s="289"/>
      <c r="H111" s="192"/>
      <c r="I111" s="192"/>
    </row>
    <row r="112" spans="1:9" ht="15" x14ac:dyDescent="0.25">
      <c r="A112" s="288"/>
      <c r="B112" s="201"/>
      <c r="C112" s="201"/>
      <c r="D112" s="201"/>
      <c r="E112" s="201"/>
      <c r="F112" s="205"/>
      <c r="G112" s="290"/>
      <c r="H112" s="192"/>
      <c r="I112" s="192"/>
    </row>
    <row r="113" spans="1:9" ht="15" x14ac:dyDescent="0.25">
      <c r="A113" s="291" t="s">
        <v>588</v>
      </c>
      <c r="B113" s="201"/>
      <c r="C113" s="201"/>
      <c r="D113" s="201"/>
      <c r="E113" s="201"/>
      <c r="F113" s="205"/>
      <c r="G113" s="290"/>
    </row>
    <row r="114" spans="1:9" ht="14.25" x14ac:dyDescent="0.2">
      <c r="A114" s="292" t="s">
        <v>313</v>
      </c>
      <c r="B114" s="208"/>
      <c r="C114" s="208"/>
      <c r="D114" s="208"/>
      <c r="E114" s="208"/>
      <c r="F114" s="210">
        <v>437</v>
      </c>
      <c r="G114" s="285"/>
    </row>
    <row r="115" spans="1:9" ht="14.25" x14ac:dyDescent="0.2">
      <c r="A115" s="292" t="s">
        <v>322</v>
      </c>
      <c r="B115" s="208"/>
      <c r="C115" s="208"/>
      <c r="D115" s="208"/>
      <c r="E115" s="208"/>
      <c r="F115" s="210">
        <v>225</v>
      </c>
      <c r="G115" s="285"/>
    </row>
    <row r="116" spans="1:9" ht="14.25" x14ac:dyDescent="0.2">
      <c r="A116" s="292" t="s">
        <v>302</v>
      </c>
      <c r="B116" s="232"/>
      <c r="C116" s="232"/>
      <c r="D116" s="232"/>
      <c r="E116" s="232"/>
      <c r="F116" s="233">
        <v>358.75</v>
      </c>
      <c r="G116" s="293"/>
    </row>
    <row r="117" spans="1:9" ht="14.25" x14ac:dyDescent="0.2">
      <c r="A117" s="292" t="s">
        <v>303</v>
      </c>
      <c r="B117" s="208"/>
      <c r="C117" s="208"/>
      <c r="D117" s="208"/>
      <c r="E117" s="208"/>
      <c r="F117" s="210"/>
      <c r="G117" s="285"/>
    </row>
    <row r="118" spans="1:9" ht="14.25" x14ac:dyDescent="0.2">
      <c r="A118" s="292" t="s">
        <v>323</v>
      </c>
      <c r="B118" s="208"/>
      <c r="C118" s="208"/>
      <c r="D118" s="208"/>
      <c r="E118" s="208"/>
      <c r="F118" s="210">
        <f>AVERAGE(F114:F117)</f>
        <v>340.25</v>
      </c>
      <c r="G118" s="285"/>
    </row>
    <row r="119" spans="1:9" ht="14.25" x14ac:dyDescent="0.2">
      <c r="A119" s="292" t="s">
        <v>307</v>
      </c>
      <c r="B119" s="208"/>
      <c r="C119" s="208"/>
      <c r="D119" s="208"/>
      <c r="E119" s="208"/>
      <c r="F119" s="212">
        <v>41.52</v>
      </c>
      <c r="G119" s="285"/>
    </row>
    <row r="120" spans="1:9" ht="15.75" thickBot="1" x14ac:dyDescent="0.3">
      <c r="A120" s="294" t="s">
        <v>343</v>
      </c>
      <c r="B120" s="295"/>
      <c r="C120" s="295"/>
      <c r="D120" s="295"/>
      <c r="E120" s="295"/>
      <c r="F120" s="296"/>
      <c r="G120" s="297">
        <f>F118*F119</f>
        <v>14127.18</v>
      </c>
      <c r="I120" s="279">
        <v>14130</v>
      </c>
    </row>
    <row r="121" spans="1:9" ht="15" x14ac:dyDescent="0.25">
      <c r="A121" s="205"/>
      <c r="B121" s="205"/>
      <c r="C121" s="205"/>
      <c r="D121" s="205"/>
      <c r="E121" s="205"/>
      <c r="F121" s="242"/>
      <c r="G121" s="242"/>
    </row>
    <row r="122" spans="1:9" ht="14.25" x14ac:dyDescent="0.2">
      <c r="A122" s="192"/>
      <c r="B122" s="192"/>
      <c r="C122" s="192"/>
      <c r="D122" s="192"/>
      <c r="E122" s="192"/>
      <c r="F122" s="192"/>
      <c r="G122" s="192"/>
    </row>
    <row r="123" spans="1:9" ht="14.25" x14ac:dyDescent="0.2">
      <c r="A123" s="201"/>
      <c r="B123" s="201"/>
      <c r="C123" s="201"/>
      <c r="D123" s="236"/>
      <c r="E123" s="237"/>
      <c r="F123" s="204"/>
      <c r="G123" s="201"/>
    </row>
    <row r="124" spans="1:9" ht="15" x14ac:dyDescent="0.25">
      <c r="A124" s="205"/>
      <c r="B124" s="201"/>
      <c r="C124" s="201"/>
      <c r="D124" s="201"/>
      <c r="E124" s="201"/>
      <c r="F124" s="201"/>
      <c r="G124" s="205"/>
    </row>
    <row r="125" spans="1:9" ht="14.25" x14ac:dyDescent="0.2">
      <c r="A125" s="192"/>
      <c r="B125" s="192"/>
      <c r="C125" s="192"/>
      <c r="D125" s="192"/>
      <c r="E125" s="192"/>
      <c r="F125" s="192"/>
      <c r="G125" s="192"/>
    </row>
    <row r="126" spans="1:9" ht="14.25" x14ac:dyDescent="0.2">
      <c r="A126" s="192"/>
      <c r="B126" s="192"/>
      <c r="C126" s="192"/>
      <c r="D126" s="192"/>
      <c r="E126" s="192"/>
      <c r="F126" s="192"/>
      <c r="G126" s="192"/>
    </row>
    <row r="127" spans="1:9" ht="14.25" x14ac:dyDescent="0.2">
      <c r="A127" s="192"/>
      <c r="B127" s="192"/>
      <c r="C127" s="192"/>
      <c r="D127" s="192"/>
      <c r="E127" s="192"/>
      <c r="F127" s="192"/>
      <c r="G127" s="192"/>
    </row>
    <row r="128" spans="1:9" ht="15" thickBot="1" x14ac:dyDescent="0.25">
      <c r="A128" s="192"/>
      <c r="B128" s="192"/>
      <c r="C128" s="192"/>
      <c r="D128" s="192"/>
      <c r="E128" s="192"/>
      <c r="F128" s="192"/>
      <c r="G128" s="192"/>
    </row>
    <row r="129" spans="1:10" ht="15" x14ac:dyDescent="0.25">
      <c r="A129" s="300" t="s">
        <v>329</v>
      </c>
      <c r="B129" s="282"/>
      <c r="C129" s="282"/>
      <c r="D129" s="282"/>
      <c r="E129" s="282"/>
      <c r="F129" s="282"/>
      <c r="G129" s="283"/>
    </row>
    <row r="130" spans="1:10" ht="15" x14ac:dyDescent="0.25">
      <c r="A130" s="286" t="s">
        <v>308</v>
      </c>
      <c r="B130" s="208"/>
      <c r="C130" s="208"/>
      <c r="D130" s="213"/>
      <c r="E130" s="213"/>
      <c r="F130" s="207"/>
      <c r="G130" s="287"/>
    </row>
    <row r="131" spans="1:10" ht="14.25" x14ac:dyDescent="0.2">
      <c r="A131" s="292" t="s">
        <v>325</v>
      </c>
      <c r="B131" s="208"/>
      <c r="C131" s="208"/>
      <c r="D131" s="214"/>
      <c r="E131" s="234"/>
      <c r="F131" s="218">
        <v>35143</v>
      </c>
      <c r="G131" s="285"/>
    </row>
    <row r="132" spans="1:10" ht="14.25" x14ac:dyDescent="0.2">
      <c r="A132" s="292" t="s">
        <v>324</v>
      </c>
      <c r="B132" s="208"/>
      <c r="C132" s="208"/>
      <c r="D132" s="214"/>
      <c r="E132" s="214"/>
      <c r="F132" s="220">
        <v>29860</v>
      </c>
      <c r="G132" s="285"/>
    </row>
    <row r="133" spans="1:10" ht="14.25" x14ac:dyDescent="0.2">
      <c r="A133" s="292" t="s">
        <v>326</v>
      </c>
      <c r="B133" s="208"/>
      <c r="C133" s="208"/>
      <c r="D133" s="214"/>
      <c r="E133" s="214"/>
      <c r="F133" s="220"/>
      <c r="G133" s="285"/>
    </row>
    <row r="134" spans="1:10" ht="14.25" x14ac:dyDescent="0.2">
      <c r="A134" s="292" t="s">
        <v>327</v>
      </c>
      <c r="B134" s="208"/>
      <c r="C134" s="208"/>
      <c r="D134" s="214"/>
      <c r="E134" s="214"/>
      <c r="F134" s="220"/>
      <c r="G134" s="285"/>
    </row>
    <row r="135" spans="1:10" ht="15" x14ac:dyDescent="0.25">
      <c r="A135" s="284" t="s">
        <v>328</v>
      </c>
      <c r="B135" s="209"/>
      <c r="C135" s="209"/>
      <c r="D135" s="219"/>
      <c r="E135" s="219"/>
      <c r="F135" s="218">
        <f>AVERAGE(F131:F134)</f>
        <v>32501.5</v>
      </c>
      <c r="G135" s="301"/>
    </row>
    <row r="136" spans="1:10" ht="15" x14ac:dyDescent="0.25">
      <c r="A136" s="302" t="s">
        <v>584</v>
      </c>
      <c r="B136" s="209"/>
      <c r="C136" s="209"/>
      <c r="D136" s="219"/>
      <c r="E136" s="219"/>
      <c r="F136" s="209"/>
      <c r="G136" s="301">
        <f>SUM(B135:F135)</f>
        <v>32501.5</v>
      </c>
      <c r="H136" s="250">
        <v>32508</v>
      </c>
    </row>
    <row r="137" spans="1:10" ht="15" x14ac:dyDescent="0.25">
      <c r="A137" s="291"/>
      <c r="B137" s="204"/>
      <c r="C137" s="204"/>
      <c r="D137" s="235"/>
      <c r="E137" s="235"/>
      <c r="F137" s="204"/>
      <c r="G137" s="303"/>
    </row>
    <row r="138" spans="1:10" ht="15" x14ac:dyDescent="0.25">
      <c r="A138" s="288" t="s">
        <v>594</v>
      </c>
      <c r="B138" s="201"/>
      <c r="C138" s="201"/>
      <c r="D138" s="201"/>
      <c r="E138" s="201"/>
      <c r="F138" s="201"/>
      <c r="G138" s="290"/>
    </row>
    <row r="139" spans="1:10" ht="15" x14ac:dyDescent="0.25">
      <c r="A139" s="286" t="s">
        <v>308</v>
      </c>
      <c r="B139" s="208"/>
      <c r="C139" s="208"/>
      <c r="D139" s="213"/>
      <c r="E139" s="213"/>
      <c r="F139" s="207"/>
      <c r="G139" s="287"/>
    </row>
    <row r="140" spans="1:10" ht="14.25" x14ac:dyDescent="0.2">
      <c r="A140" s="292" t="s">
        <v>325</v>
      </c>
      <c r="B140" s="208"/>
      <c r="C140" s="208"/>
      <c r="D140" s="214"/>
      <c r="E140" s="234"/>
      <c r="F140" s="218">
        <v>2805</v>
      </c>
      <c r="G140" s="285"/>
    </row>
    <row r="141" spans="1:10" ht="14.25" x14ac:dyDescent="0.2">
      <c r="A141" s="292" t="s">
        <v>324</v>
      </c>
      <c r="B141" s="208"/>
      <c r="C141" s="208"/>
      <c r="D141" s="214"/>
      <c r="E141" s="214"/>
      <c r="F141" s="220">
        <v>2443.5</v>
      </c>
      <c r="G141" s="285"/>
    </row>
    <row r="142" spans="1:10" ht="15" x14ac:dyDescent="0.25">
      <c r="A142" s="284" t="s">
        <v>328</v>
      </c>
      <c r="B142" s="209"/>
      <c r="C142" s="209"/>
      <c r="D142" s="219"/>
      <c r="E142" s="219"/>
      <c r="F142" s="218">
        <f>AVERAGE(F140:F141)</f>
        <v>2624.25</v>
      </c>
      <c r="G142" s="301"/>
    </row>
    <row r="143" spans="1:10" ht="15" x14ac:dyDescent="0.25">
      <c r="A143" s="302" t="s">
        <v>584</v>
      </c>
      <c r="B143" s="209"/>
      <c r="C143" s="209"/>
      <c r="D143" s="219"/>
      <c r="E143" s="219"/>
      <c r="F143" s="209"/>
      <c r="G143" s="301">
        <v>2624.25</v>
      </c>
      <c r="I143" s="191"/>
      <c r="J143" s="311">
        <v>2624</v>
      </c>
    </row>
    <row r="144" spans="1:10" ht="15" x14ac:dyDescent="0.25">
      <c r="A144" s="291"/>
      <c r="B144" s="204"/>
      <c r="C144" s="204"/>
      <c r="D144" s="235"/>
      <c r="E144" s="235"/>
      <c r="F144" s="204"/>
      <c r="G144" s="303"/>
    </row>
    <row r="145" spans="1:9" ht="15" x14ac:dyDescent="0.25">
      <c r="A145" s="291" t="s">
        <v>330</v>
      </c>
      <c r="B145" s="204"/>
      <c r="C145" s="204"/>
      <c r="D145" s="235"/>
      <c r="E145" s="235"/>
      <c r="F145" s="204"/>
      <c r="G145" s="303"/>
    </row>
    <row r="146" spans="1:9" ht="15" x14ac:dyDescent="0.25">
      <c r="A146" s="286" t="s">
        <v>309</v>
      </c>
      <c r="B146" s="208"/>
      <c r="C146" s="208"/>
      <c r="D146" s="208"/>
      <c r="E146" s="208"/>
      <c r="F146" s="208"/>
      <c r="G146" s="285"/>
    </row>
    <row r="147" spans="1:9" ht="14.25" x14ac:dyDescent="0.2">
      <c r="A147" s="284" t="s">
        <v>325</v>
      </c>
      <c r="B147" s="240"/>
      <c r="C147" s="208"/>
      <c r="D147" s="214"/>
      <c r="E147" s="210"/>
      <c r="F147" s="218">
        <v>1083</v>
      </c>
      <c r="G147" s="285"/>
    </row>
    <row r="148" spans="1:9" ht="14.25" x14ac:dyDescent="0.2">
      <c r="A148" s="292" t="s">
        <v>324</v>
      </c>
      <c r="B148" s="304"/>
      <c r="C148" s="208"/>
      <c r="D148" s="214"/>
      <c r="E148" s="210"/>
      <c r="F148" s="212">
        <v>6987</v>
      </c>
      <c r="G148" s="285"/>
    </row>
    <row r="149" spans="1:9" ht="15" x14ac:dyDescent="0.25">
      <c r="A149" s="292" t="s">
        <v>326</v>
      </c>
      <c r="B149" s="208"/>
      <c r="C149" s="208"/>
      <c r="D149" s="214"/>
      <c r="E149" s="210"/>
      <c r="F149" s="253"/>
      <c r="G149" s="285"/>
    </row>
    <row r="150" spans="1:9" ht="15" x14ac:dyDescent="0.25">
      <c r="A150" s="292" t="s">
        <v>327</v>
      </c>
      <c r="B150" s="208"/>
      <c r="C150" s="208"/>
      <c r="D150" s="214"/>
      <c r="E150" s="210"/>
      <c r="F150" s="253"/>
      <c r="G150" s="285"/>
    </row>
    <row r="151" spans="1:9" ht="15" x14ac:dyDescent="0.25">
      <c r="A151" s="292" t="s">
        <v>328</v>
      </c>
      <c r="B151" s="208"/>
      <c r="C151" s="208"/>
      <c r="D151" s="221"/>
      <c r="E151" s="210"/>
      <c r="F151" s="218">
        <f>AVERAGE(F147:F150)</f>
        <v>4035</v>
      </c>
      <c r="G151" s="287"/>
    </row>
    <row r="152" spans="1:9" ht="15.75" thickBot="1" x14ac:dyDescent="0.3">
      <c r="A152" s="305" t="s">
        <v>584</v>
      </c>
      <c r="B152" s="306"/>
      <c r="C152" s="306"/>
      <c r="D152" s="307"/>
      <c r="E152" s="308"/>
      <c r="F152" s="309"/>
      <c r="G152" s="310">
        <f>SUM(B151:F151)</f>
        <v>4035</v>
      </c>
      <c r="I152" s="279">
        <v>4000</v>
      </c>
    </row>
    <row r="153" spans="1:9" ht="15" x14ac:dyDescent="0.25">
      <c r="A153" s="203"/>
      <c r="B153" s="201"/>
      <c r="C153" s="201"/>
      <c r="D153" s="236"/>
      <c r="E153" s="237"/>
      <c r="F153" s="204"/>
      <c r="G153" s="205"/>
    </row>
  </sheetData>
  <printOptions headings="1" gridLines="1"/>
  <pageMargins left="0.75" right="0.75" top="1" bottom="1" header="0.5" footer="0.5"/>
  <pageSetup scale="75" fitToHeight="2" orientation="landscape" r:id="rId1"/>
  <headerFooter alignWithMargins="0">
    <oddHeader>&amp;LBudget 2014&amp;COvertime</oddHead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view="pageBreakPreview" topLeftCell="A22" zoomScaleNormal="100" zoomScaleSheetLayoutView="100" workbookViewId="0">
      <selection activeCell="A9" sqref="A9:B11"/>
    </sheetView>
  </sheetViews>
  <sheetFormatPr defaultRowHeight="12.75" x14ac:dyDescent="0.2"/>
  <cols>
    <col min="1" max="1" width="81.28515625" style="56" customWidth="1"/>
    <col min="2" max="2" width="22.5703125" style="56" customWidth="1"/>
    <col min="3" max="256" width="9.140625" style="56"/>
    <col min="257" max="257" width="81.28515625" style="56" customWidth="1"/>
    <col min="258" max="258" width="22.5703125" style="56" customWidth="1"/>
    <col min="259" max="512" width="9.140625" style="56"/>
    <col min="513" max="513" width="81.28515625" style="56" customWidth="1"/>
    <col min="514" max="514" width="22.5703125" style="56" customWidth="1"/>
    <col min="515" max="768" width="9.140625" style="56"/>
    <col min="769" max="769" width="81.28515625" style="56" customWidth="1"/>
    <col min="770" max="770" width="22.5703125" style="56" customWidth="1"/>
    <col min="771" max="1024" width="9.140625" style="56"/>
    <col min="1025" max="1025" width="81.28515625" style="56" customWidth="1"/>
    <col min="1026" max="1026" width="22.5703125" style="56" customWidth="1"/>
    <col min="1027" max="1280" width="9.140625" style="56"/>
    <col min="1281" max="1281" width="81.28515625" style="56" customWidth="1"/>
    <col min="1282" max="1282" width="22.5703125" style="56" customWidth="1"/>
    <col min="1283" max="1536" width="9.140625" style="56"/>
    <col min="1537" max="1537" width="81.28515625" style="56" customWidth="1"/>
    <col min="1538" max="1538" width="22.5703125" style="56" customWidth="1"/>
    <col min="1539" max="1792" width="9.140625" style="56"/>
    <col min="1793" max="1793" width="81.28515625" style="56" customWidth="1"/>
    <col min="1794" max="1794" width="22.5703125" style="56" customWidth="1"/>
    <col min="1795" max="2048" width="9.140625" style="56"/>
    <col min="2049" max="2049" width="81.28515625" style="56" customWidth="1"/>
    <col min="2050" max="2050" width="22.5703125" style="56" customWidth="1"/>
    <col min="2051" max="2304" width="9.140625" style="56"/>
    <col min="2305" max="2305" width="81.28515625" style="56" customWidth="1"/>
    <col min="2306" max="2306" width="22.5703125" style="56" customWidth="1"/>
    <col min="2307" max="2560" width="9.140625" style="56"/>
    <col min="2561" max="2561" width="81.28515625" style="56" customWidth="1"/>
    <col min="2562" max="2562" width="22.5703125" style="56" customWidth="1"/>
    <col min="2563" max="2816" width="9.140625" style="56"/>
    <col min="2817" max="2817" width="81.28515625" style="56" customWidth="1"/>
    <col min="2818" max="2818" width="22.5703125" style="56" customWidth="1"/>
    <col min="2819" max="3072" width="9.140625" style="56"/>
    <col min="3073" max="3073" width="81.28515625" style="56" customWidth="1"/>
    <col min="3074" max="3074" width="22.5703125" style="56" customWidth="1"/>
    <col min="3075" max="3328" width="9.140625" style="56"/>
    <col min="3329" max="3329" width="81.28515625" style="56" customWidth="1"/>
    <col min="3330" max="3330" width="22.5703125" style="56" customWidth="1"/>
    <col min="3331" max="3584" width="9.140625" style="56"/>
    <col min="3585" max="3585" width="81.28515625" style="56" customWidth="1"/>
    <col min="3586" max="3586" width="22.5703125" style="56" customWidth="1"/>
    <col min="3587" max="3840" width="9.140625" style="56"/>
    <col min="3841" max="3841" width="81.28515625" style="56" customWidth="1"/>
    <col min="3842" max="3842" width="22.5703125" style="56" customWidth="1"/>
    <col min="3843" max="4096" width="9.140625" style="56"/>
    <col min="4097" max="4097" width="81.28515625" style="56" customWidth="1"/>
    <col min="4098" max="4098" width="22.5703125" style="56" customWidth="1"/>
    <col min="4099" max="4352" width="9.140625" style="56"/>
    <col min="4353" max="4353" width="81.28515625" style="56" customWidth="1"/>
    <col min="4354" max="4354" width="22.5703125" style="56" customWidth="1"/>
    <col min="4355" max="4608" width="9.140625" style="56"/>
    <col min="4609" max="4609" width="81.28515625" style="56" customWidth="1"/>
    <col min="4610" max="4610" width="22.5703125" style="56" customWidth="1"/>
    <col min="4611" max="4864" width="9.140625" style="56"/>
    <col min="4865" max="4865" width="81.28515625" style="56" customWidth="1"/>
    <col min="4866" max="4866" width="22.5703125" style="56" customWidth="1"/>
    <col min="4867" max="5120" width="9.140625" style="56"/>
    <col min="5121" max="5121" width="81.28515625" style="56" customWidth="1"/>
    <col min="5122" max="5122" width="22.5703125" style="56" customWidth="1"/>
    <col min="5123" max="5376" width="9.140625" style="56"/>
    <col min="5377" max="5377" width="81.28515625" style="56" customWidth="1"/>
    <col min="5378" max="5378" width="22.5703125" style="56" customWidth="1"/>
    <col min="5379" max="5632" width="9.140625" style="56"/>
    <col min="5633" max="5633" width="81.28515625" style="56" customWidth="1"/>
    <col min="5634" max="5634" width="22.5703125" style="56" customWidth="1"/>
    <col min="5635" max="5888" width="9.140625" style="56"/>
    <col min="5889" max="5889" width="81.28515625" style="56" customWidth="1"/>
    <col min="5890" max="5890" width="22.5703125" style="56" customWidth="1"/>
    <col min="5891" max="6144" width="9.140625" style="56"/>
    <col min="6145" max="6145" width="81.28515625" style="56" customWidth="1"/>
    <col min="6146" max="6146" width="22.5703125" style="56" customWidth="1"/>
    <col min="6147" max="6400" width="9.140625" style="56"/>
    <col min="6401" max="6401" width="81.28515625" style="56" customWidth="1"/>
    <col min="6402" max="6402" width="22.5703125" style="56" customWidth="1"/>
    <col min="6403" max="6656" width="9.140625" style="56"/>
    <col min="6657" max="6657" width="81.28515625" style="56" customWidth="1"/>
    <col min="6658" max="6658" width="22.5703125" style="56" customWidth="1"/>
    <col min="6659" max="6912" width="9.140625" style="56"/>
    <col min="6913" max="6913" width="81.28515625" style="56" customWidth="1"/>
    <col min="6914" max="6914" width="22.5703125" style="56" customWidth="1"/>
    <col min="6915" max="7168" width="9.140625" style="56"/>
    <col min="7169" max="7169" width="81.28515625" style="56" customWidth="1"/>
    <col min="7170" max="7170" width="22.5703125" style="56" customWidth="1"/>
    <col min="7171" max="7424" width="9.140625" style="56"/>
    <col min="7425" max="7425" width="81.28515625" style="56" customWidth="1"/>
    <col min="7426" max="7426" width="22.5703125" style="56" customWidth="1"/>
    <col min="7427" max="7680" width="9.140625" style="56"/>
    <col min="7681" max="7681" width="81.28515625" style="56" customWidth="1"/>
    <col min="7682" max="7682" width="22.5703125" style="56" customWidth="1"/>
    <col min="7683" max="7936" width="9.140625" style="56"/>
    <col min="7937" max="7937" width="81.28515625" style="56" customWidth="1"/>
    <col min="7938" max="7938" width="22.5703125" style="56" customWidth="1"/>
    <col min="7939" max="8192" width="9.140625" style="56"/>
    <col min="8193" max="8193" width="81.28515625" style="56" customWidth="1"/>
    <col min="8194" max="8194" width="22.5703125" style="56" customWidth="1"/>
    <col min="8195" max="8448" width="9.140625" style="56"/>
    <col min="8449" max="8449" width="81.28515625" style="56" customWidth="1"/>
    <col min="8450" max="8450" width="22.5703125" style="56" customWidth="1"/>
    <col min="8451" max="8704" width="9.140625" style="56"/>
    <col min="8705" max="8705" width="81.28515625" style="56" customWidth="1"/>
    <col min="8706" max="8706" width="22.5703125" style="56" customWidth="1"/>
    <col min="8707" max="8960" width="9.140625" style="56"/>
    <col min="8961" max="8961" width="81.28515625" style="56" customWidth="1"/>
    <col min="8962" max="8962" width="22.5703125" style="56" customWidth="1"/>
    <col min="8963" max="9216" width="9.140625" style="56"/>
    <col min="9217" max="9217" width="81.28515625" style="56" customWidth="1"/>
    <col min="9218" max="9218" width="22.5703125" style="56" customWidth="1"/>
    <col min="9219" max="9472" width="9.140625" style="56"/>
    <col min="9473" max="9473" width="81.28515625" style="56" customWidth="1"/>
    <col min="9474" max="9474" width="22.5703125" style="56" customWidth="1"/>
    <col min="9475" max="9728" width="9.140625" style="56"/>
    <col min="9729" max="9729" width="81.28515625" style="56" customWidth="1"/>
    <col min="9730" max="9730" width="22.5703125" style="56" customWidth="1"/>
    <col min="9731" max="9984" width="9.140625" style="56"/>
    <col min="9985" max="9985" width="81.28515625" style="56" customWidth="1"/>
    <col min="9986" max="9986" width="22.5703125" style="56" customWidth="1"/>
    <col min="9987" max="10240" width="9.140625" style="56"/>
    <col min="10241" max="10241" width="81.28515625" style="56" customWidth="1"/>
    <col min="10242" max="10242" width="22.5703125" style="56" customWidth="1"/>
    <col min="10243" max="10496" width="9.140625" style="56"/>
    <col min="10497" max="10497" width="81.28515625" style="56" customWidth="1"/>
    <col min="10498" max="10498" width="22.5703125" style="56" customWidth="1"/>
    <col min="10499" max="10752" width="9.140625" style="56"/>
    <col min="10753" max="10753" width="81.28515625" style="56" customWidth="1"/>
    <col min="10754" max="10754" width="22.5703125" style="56" customWidth="1"/>
    <col min="10755" max="11008" width="9.140625" style="56"/>
    <col min="11009" max="11009" width="81.28515625" style="56" customWidth="1"/>
    <col min="11010" max="11010" width="22.5703125" style="56" customWidth="1"/>
    <col min="11011" max="11264" width="9.140625" style="56"/>
    <col min="11265" max="11265" width="81.28515625" style="56" customWidth="1"/>
    <col min="11266" max="11266" width="22.5703125" style="56" customWidth="1"/>
    <col min="11267" max="11520" width="9.140625" style="56"/>
    <col min="11521" max="11521" width="81.28515625" style="56" customWidth="1"/>
    <col min="11522" max="11522" width="22.5703125" style="56" customWidth="1"/>
    <col min="11523" max="11776" width="9.140625" style="56"/>
    <col min="11777" max="11777" width="81.28515625" style="56" customWidth="1"/>
    <col min="11778" max="11778" width="22.5703125" style="56" customWidth="1"/>
    <col min="11779" max="12032" width="9.140625" style="56"/>
    <col min="12033" max="12033" width="81.28515625" style="56" customWidth="1"/>
    <col min="12034" max="12034" width="22.5703125" style="56" customWidth="1"/>
    <col min="12035" max="12288" width="9.140625" style="56"/>
    <col min="12289" max="12289" width="81.28515625" style="56" customWidth="1"/>
    <col min="12290" max="12290" width="22.5703125" style="56" customWidth="1"/>
    <col min="12291" max="12544" width="9.140625" style="56"/>
    <col min="12545" max="12545" width="81.28515625" style="56" customWidth="1"/>
    <col min="12546" max="12546" width="22.5703125" style="56" customWidth="1"/>
    <col min="12547" max="12800" width="9.140625" style="56"/>
    <col min="12801" max="12801" width="81.28515625" style="56" customWidth="1"/>
    <col min="12802" max="12802" width="22.5703125" style="56" customWidth="1"/>
    <col min="12803" max="13056" width="9.140625" style="56"/>
    <col min="13057" max="13057" width="81.28515625" style="56" customWidth="1"/>
    <col min="13058" max="13058" width="22.5703125" style="56" customWidth="1"/>
    <col min="13059" max="13312" width="9.140625" style="56"/>
    <col min="13313" max="13313" width="81.28515625" style="56" customWidth="1"/>
    <col min="13314" max="13314" width="22.5703125" style="56" customWidth="1"/>
    <col min="13315" max="13568" width="9.140625" style="56"/>
    <col min="13569" max="13569" width="81.28515625" style="56" customWidth="1"/>
    <col min="13570" max="13570" width="22.5703125" style="56" customWidth="1"/>
    <col min="13571" max="13824" width="9.140625" style="56"/>
    <col min="13825" max="13825" width="81.28515625" style="56" customWidth="1"/>
    <col min="13826" max="13826" width="22.5703125" style="56" customWidth="1"/>
    <col min="13827" max="14080" width="9.140625" style="56"/>
    <col min="14081" max="14081" width="81.28515625" style="56" customWidth="1"/>
    <col min="14082" max="14082" width="22.5703125" style="56" customWidth="1"/>
    <col min="14083" max="14336" width="9.140625" style="56"/>
    <col min="14337" max="14337" width="81.28515625" style="56" customWidth="1"/>
    <col min="14338" max="14338" width="22.5703125" style="56" customWidth="1"/>
    <col min="14339" max="14592" width="9.140625" style="56"/>
    <col min="14593" max="14593" width="81.28515625" style="56" customWidth="1"/>
    <col min="14594" max="14594" width="22.5703125" style="56" customWidth="1"/>
    <col min="14595" max="14848" width="9.140625" style="56"/>
    <col min="14849" max="14849" width="81.28515625" style="56" customWidth="1"/>
    <col min="14850" max="14850" width="22.5703125" style="56" customWidth="1"/>
    <col min="14851" max="15104" width="9.140625" style="56"/>
    <col min="15105" max="15105" width="81.28515625" style="56" customWidth="1"/>
    <col min="15106" max="15106" width="22.5703125" style="56" customWidth="1"/>
    <col min="15107" max="15360" width="9.140625" style="56"/>
    <col min="15361" max="15361" width="81.28515625" style="56" customWidth="1"/>
    <col min="15362" max="15362" width="22.5703125" style="56" customWidth="1"/>
    <col min="15363" max="15616" width="9.140625" style="56"/>
    <col min="15617" max="15617" width="81.28515625" style="56" customWidth="1"/>
    <col min="15618" max="15618" width="22.5703125" style="56" customWidth="1"/>
    <col min="15619" max="15872" width="9.140625" style="56"/>
    <col min="15873" max="15873" width="81.28515625" style="56" customWidth="1"/>
    <col min="15874" max="15874" width="22.5703125" style="56" customWidth="1"/>
    <col min="15875" max="16128" width="9.140625" style="56"/>
    <col min="16129" max="16129" width="81.28515625" style="56" customWidth="1"/>
    <col min="16130" max="16130" width="22.5703125" style="56" customWidth="1"/>
    <col min="16131" max="16384" width="9.140625" style="56"/>
  </cols>
  <sheetData>
    <row r="1" spans="1:2" ht="27.75" customHeight="1" x14ac:dyDescent="0.25">
      <c r="A1" s="325" t="s">
        <v>606</v>
      </c>
      <c r="B1" s="57" t="s">
        <v>607</v>
      </c>
    </row>
    <row r="2" spans="1:2" ht="34.5" customHeight="1" x14ac:dyDescent="0.2">
      <c r="A2" s="324" t="s">
        <v>605</v>
      </c>
    </row>
    <row r="3" spans="1:2" ht="20.100000000000001" customHeight="1" x14ac:dyDescent="0.2">
      <c r="A3" s="323" t="s">
        <v>604</v>
      </c>
    </row>
    <row r="4" spans="1:2" ht="20.100000000000001" customHeight="1" x14ac:dyDescent="0.2">
      <c r="A4" s="323" t="s">
        <v>603</v>
      </c>
    </row>
    <row r="5" spans="1:2" ht="20.100000000000001" customHeight="1" x14ac:dyDescent="0.2">
      <c r="A5" s="323" t="s">
        <v>611</v>
      </c>
    </row>
    <row r="6" spans="1:2" ht="20.100000000000001" customHeight="1" x14ac:dyDescent="0.2"/>
    <row r="7" spans="1:2" ht="20.100000000000001" customHeight="1" x14ac:dyDescent="0.2"/>
    <row r="8" spans="1:2" ht="20.100000000000001" customHeight="1" x14ac:dyDescent="0.2">
      <c r="A8" s="322" t="s">
        <v>602</v>
      </c>
      <c r="B8" s="321" t="s">
        <v>601</v>
      </c>
    </row>
    <row r="9" spans="1:2" ht="30" customHeight="1" x14ac:dyDescent="0.2">
      <c r="A9" s="102" t="s">
        <v>608</v>
      </c>
      <c r="B9" s="326">
        <v>45000</v>
      </c>
    </row>
    <row r="10" spans="1:2" ht="30" customHeight="1" x14ac:dyDescent="0.2">
      <c r="A10" s="102" t="s">
        <v>609</v>
      </c>
      <c r="B10" s="326">
        <v>45000</v>
      </c>
    </row>
    <row r="11" spans="1:2" ht="30" customHeight="1" x14ac:dyDescent="0.2">
      <c r="A11" s="102" t="s">
        <v>610</v>
      </c>
      <c r="B11" s="326">
        <v>25000</v>
      </c>
    </row>
    <row r="12" spans="1:2" ht="30" customHeight="1" x14ac:dyDescent="0.2">
      <c r="A12" s="102"/>
      <c r="B12" s="102"/>
    </row>
    <row r="13" spans="1:2" ht="30" customHeight="1" x14ac:dyDescent="0.2">
      <c r="A13" s="102"/>
      <c r="B13" s="102"/>
    </row>
    <row r="14" spans="1:2" ht="30" customHeight="1" x14ac:dyDescent="0.2">
      <c r="A14" s="102"/>
      <c r="B14" s="102"/>
    </row>
    <row r="15" spans="1:2" ht="30" customHeight="1" x14ac:dyDescent="0.2">
      <c r="A15" s="102"/>
      <c r="B15" s="102"/>
    </row>
    <row r="16" spans="1:2" ht="30" customHeight="1" x14ac:dyDescent="0.2">
      <c r="A16" s="102"/>
      <c r="B16" s="102"/>
    </row>
    <row r="17" spans="1:2" ht="30" customHeight="1" x14ac:dyDescent="0.2">
      <c r="A17" s="102"/>
      <c r="B17" s="102"/>
    </row>
    <row r="18" spans="1:2" ht="30" customHeight="1" x14ac:dyDescent="0.2">
      <c r="A18" s="102"/>
      <c r="B18" s="102"/>
    </row>
    <row r="19" spans="1:2" ht="30" customHeight="1" x14ac:dyDescent="0.2">
      <c r="A19" s="102"/>
      <c r="B19" s="102"/>
    </row>
    <row r="20" spans="1:2" ht="30" customHeight="1" x14ac:dyDescent="0.2">
      <c r="A20" s="102"/>
      <c r="B20" s="102"/>
    </row>
    <row r="21" spans="1:2" ht="20.100000000000001" customHeight="1" x14ac:dyDescent="0.2">
      <c r="A21" s="415" t="s">
        <v>600</v>
      </c>
      <c r="B21" s="416"/>
    </row>
    <row r="22" spans="1:2" ht="20.100000000000001" customHeight="1" x14ac:dyDescent="0.2">
      <c r="A22" s="416"/>
      <c r="B22" s="416"/>
    </row>
    <row r="23" spans="1:2" ht="7.5" customHeight="1" x14ac:dyDescent="0.2">
      <c r="A23" s="416"/>
      <c r="B23" s="416"/>
    </row>
    <row r="24" spans="1:2" ht="19.5" hidden="1" customHeight="1" x14ac:dyDescent="0.2">
      <c r="A24" s="416"/>
      <c r="B24" s="416"/>
    </row>
    <row r="25" spans="1:2" ht="19.5" hidden="1" customHeight="1" x14ac:dyDescent="0.2">
      <c r="A25" s="416"/>
      <c r="B25" s="416"/>
    </row>
  </sheetData>
  <mergeCells count="1">
    <mergeCell ref="A21:B25"/>
  </mergeCells>
  <pageMargins left="0.75" right="0.75" top="1" bottom="1" header="0.5" footer="0.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D42" sqref="D42"/>
    </sheetView>
  </sheetViews>
  <sheetFormatPr defaultRowHeight="12.75" x14ac:dyDescent="0.2"/>
  <cols>
    <col min="1" max="1" width="28.140625" style="330" bestFit="1" customWidth="1"/>
    <col min="2" max="2" width="10.85546875" style="330" customWidth="1"/>
    <col min="3" max="3" width="10.7109375" style="331" bestFit="1" customWidth="1"/>
    <col min="4" max="5" width="10.140625" style="331" bestFit="1" customWidth="1"/>
    <col min="6" max="252" width="9.140625" style="331"/>
    <col min="253" max="253" width="28.140625" style="331" bestFit="1" customWidth="1"/>
    <col min="254" max="255" width="8.42578125" style="331" bestFit="1" customWidth="1"/>
    <col min="256" max="257" width="9.140625" style="331" bestFit="1" customWidth="1"/>
    <col min="258" max="258" width="10.140625" style="331" bestFit="1" customWidth="1"/>
    <col min="259" max="259" width="10.7109375" style="331" bestFit="1" customWidth="1"/>
    <col min="260" max="508" width="9.140625" style="331"/>
    <col min="509" max="509" width="28.140625" style="331" bestFit="1" customWidth="1"/>
    <col min="510" max="511" width="8.42578125" style="331" bestFit="1" customWidth="1"/>
    <col min="512" max="513" width="9.140625" style="331" bestFit="1" customWidth="1"/>
    <col min="514" max="514" width="10.140625" style="331" bestFit="1" customWidth="1"/>
    <col min="515" max="515" width="10.7109375" style="331" bestFit="1" customWidth="1"/>
    <col min="516" max="764" width="9.140625" style="331"/>
    <col min="765" max="765" width="28.140625" style="331" bestFit="1" customWidth="1"/>
    <col min="766" max="767" width="8.42578125" style="331" bestFit="1" customWidth="1"/>
    <col min="768" max="769" width="9.140625" style="331" bestFit="1" customWidth="1"/>
    <col min="770" max="770" width="10.140625" style="331" bestFit="1" customWidth="1"/>
    <col min="771" max="771" width="10.7109375" style="331" bestFit="1" customWidth="1"/>
    <col min="772" max="1020" width="9.140625" style="331"/>
    <col min="1021" max="1021" width="28.140625" style="331" bestFit="1" customWidth="1"/>
    <col min="1022" max="1023" width="8.42578125" style="331" bestFit="1" customWidth="1"/>
    <col min="1024" max="1025" width="9.140625" style="331" bestFit="1" customWidth="1"/>
    <col min="1026" max="1026" width="10.140625" style="331" bestFit="1" customWidth="1"/>
    <col min="1027" max="1027" width="10.7109375" style="331" bestFit="1" customWidth="1"/>
    <col min="1028" max="1276" width="9.140625" style="331"/>
    <col min="1277" max="1277" width="28.140625" style="331" bestFit="1" customWidth="1"/>
    <col min="1278" max="1279" width="8.42578125" style="331" bestFit="1" customWidth="1"/>
    <col min="1280" max="1281" width="9.140625" style="331" bestFit="1" customWidth="1"/>
    <col min="1282" max="1282" width="10.140625" style="331" bestFit="1" customWidth="1"/>
    <col min="1283" max="1283" width="10.7109375" style="331" bestFit="1" customWidth="1"/>
    <col min="1284" max="1532" width="9.140625" style="331"/>
    <col min="1533" max="1533" width="28.140625" style="331" bestFit="1" customWidth="1"/>
    <col min="1534" max="1535" width="8.42578125" style="331" bestFit="1" customWidth="1"/>
    <col min="1536" max="1537" width="9.140625" style="331" bestFit="1" customWidth="1"/>
    <col min="1538" max="1538" width="10.140625" style="331" bestFit="1" customWidth="1"/>
    <col min="1539" max="1539" width="10.7109375" style="331" bestFit="1" customWidth="1"/>
    <col min="1540" max="1788" width="9.140625" style="331"/>
    <col min="1789" max="1789" width="28.140625" style="331" bestFit="1" customWidth="1"/>
    <col min="1790" max="1791" width="8.42578125" style="331" bestFit="1" customWidth="1"/>
    <col min="1792" max="1793" width="9.140625" style="331" bestFit="1" customWidth="1"/>
    <col min="1794" max="1794" width="10.140625" style="331" bestFit="1" customWidth="1"/>
    <col min="1795" max="1795" width="10.7109375" style="331" bestFit="1" customWidth="1"/>
    <col min="1796" max="2044" width="9.140625" style="331"/>
    <col min="2045" max="2045" width="28.140625" style="331" bestFit="1" customWidth="1"/>
    <col min="2046" max="2047" width="8.42578125" style="331" bestFit="1" customWidth="1"/>
    <col min="2048" max="2049" width="9.140625" style="331" bestFit="1" customWidth="1"/>
    <col min="2050" max="2050" width="10.140625" style="331" bestFit="1" customWidth="1"/>
    <col min="2051" max="2051" width="10.7109375" style="331" bestFit="1" customWidth="1"/>
    <col min="2052" max="2300" width="9.140625" style="331"/>
    <col min="2301" max="2301" width="28.140625" style="331" bestFit="1" customWidth="1"/>
    <col min="2302" max="2303" width="8.42578125" style="331" bestFit="1" customWidth="1"/>
    <col min="2304" max="2305" width="9.140625" style="331" bestFit="1" customWidth="1"/>
    <col min="2306" max="2306" width="10.140625" style="331" bestFit="1" customWidth="1"/>
    <col min="2307" max="2307" width="10.7109375" style="331" bestFit="1" customWidth="1"/>
    <col min="2308" max="2556" width="9.140625" style="331"/>
    <col min="2557" max="2557" width="28.140625" style="331" bestFit="1" customWidth="1"/>
    <col min="2558" max="2559" width="8.42578125" style="331" bestFit="1" customWidth="1"/>
    <col min="2560" max="2561" width="9.140625" style="331" bestFit="1" customWidth="1"/>
    <col min="2562" max="2562" width="10.140625" style="331" bestFit="1" customWidth="1"/>
    <col min="2563" max="2563" width="10.7109375" style="331" bestFit="1" customWidth="1"/>
    <col min="2564" max="2812" width="9.140625" style="331"/>
    <col min="2813" max="2813" width="28.140625" style="331" bestFit="1" customWidth="1"/>
    <col min="2814" max="2815" width="8.42578125" style="331" bestFit="1" customWidth="1"/>
    <col min="2816" max="2817" width="9.140625" style="331" bestFit="1" customWidth="1"/>
    <col min="2818" max="2818" width="10.140625" style="331" bestFit="1" customWidth="1"/>
    <col min="2819" max="2819" width="10.7109375" style="331" bestFit="1" customWidth="1"/>
    <col min="2820" max="3068" width="9.140625" style="331"/>
    <col min="3069" max="3069" width="28.140625" style="331" bestFit="1" customWidth="1"/>
    <col min="3070" max="3071" width="8.42578125" style="331" bestFit="1" customWidth="1"/>
    <col min="3072" max="3073" width="9.140625" style="331" bestFit="1" customWidth="1"/>
    <col min="3074" max="3074" width="10.140625" style="331" bestFit="1" customWidth="1"/>
    <col min="3075" max="3075" width="10.7109375" style="331" bestFit="1" customWidth="1"/>
    <col min="3076" max="3324" width="9.140625" style="331"/>
    <col min="3325" max="3325" width="28.140625" style="331" bestFit="1" customWidth="1"/>
    <col min="3326" max="3327" width="8.42578125" style="331" bestFit="1" customWidth="1"/>
    <col min="3328" max="3329" width="9.140625" style="331" bestFit="1" customWidth="1"/>
    <col min="3330" max="3330" width="10.140625" style="331" bestFit="1" customWidth="1"/>
    <col min="3331" max="3331" width="10.7109375" style="331" bestFit="1" customWidth="1"/>
    <col min="3332" max="3580" width="9.140625" style="331"/>
    <col min="3581" max="3581" width="28.140625" style="331" bestFit="1" customWidth="1"/>
    <col min="3582" max="3583" width="8.42578125" style="331" bestFit="1" customWidth="1"/>
    <col min="3584" max="3585" width="9.140625" style="331" bestFit="1" customWidth="1"/>
    <col min="3586" max="3586" width="10.140625" style="331" bestFit="1" customWidth="1"/>
    <col min="3587" max="3587" width="10.7109375" style="331" bestFit="1" customWidth="1"/>
    <col min="3588" max="3836" width="9.140625" style="331"/>
    <col min="3837" max="3837" width="28.140625" style="331" bestFit="1" customWidth="1"/>
    <col min="3838" max="3839" width="8.42578125" style="331" bestFit="1" customWidth="1"/>
    <col min="3840" max="3841" width="9.140625" style="331" bestFit="1" customWidth="1"/>
    <col min="3842" max="3842" width="10.140625" style="331" bestFit="1" customWidth="1"/>
    <col min="3843" max="3843" width="10.7109375" style="331" bestFit="1" customWidth="1"/>
    <col min="3844" max="4092" width="9.140625" style="331"/>
    <col min="4093" max="4093" width="28.140625" style="331" bestFit="1" customWidth="1"/>
    <col min="4094" max="4095" width="8.42578125" style="331" bestFit="1" customWidth="1"/>
    <col min="4096" max="4097" width="9.140625" style="331" bestFit="1" customWidth="1"/>
    <col min="4098" max="4098" width="10.140625" style="331" bestFit="1" customWidth="1"/>
    <col min="4099" max="4099" width="10.7109375" style="331" bestFit="1" customWidth="1"/>
    <col min="4100" max="4348" width="9.140625" style="331"/>
    <col min="4349" max="4349" width="28.140625" style="331" bestFit="1" customWidth="1"/>
    <col min="4350" max="4351" width="8.42578125" style="331" bestFit="1" customWidth="1"/>
    <col min="4352" max="4353" width="9.140625" style="331" bestFit="1" customWidth="1"/>
    <col min="4354" max="4354" width="10.140625" style="331" bestFit="1" customWidth="1"/>
    <col min="4355" max="4355" width="10.7109375" style="331" bestFit="1" customWidth="1"/>
    <col min="4356" max="4604" width="9.140625" style="331"/>
    <col min="4605" max="4605" width="28.140625" style="331" bestFit="1" customWidth="1"/>
    <col min="4606" max="4607" width="8.42578125" style="331" bestFit="1" customWidth="1"/>
    <col min="4608" max="4609" width="9.140625" style="331" bestFit="1" customWidth="1"/>
    <col min="4610" max="4610" width="10.140625" style="331" bestFit="1" customWidth="1"/>
    <col min="4611" max="4611" width="10.7109375" style="331" bestFit="1" customWidth="1"/>
    <col min="4612" max="4860" width="9.140625" style="331"/>
    <col min="4861" max="4861" width="28.140625" style="331" bestFit="1" customWidth="1"/>
    <col min="4862" max="4863" width="8.42578125" style="331" bestFit="1" customWidth="1"/>
    <col min="4864" max="4865" width="9.140625" style="331" bestFit="1" customWidth="1"/>
    <col min="4866" max="4866" width="10.140625" style="331" bestFit="1" customWidth="1"/>
    <col min="4867" max="4867" width="10.7109375" style="331" bestFit="1" customWidth="1"/>
    <col min="4868" max="5116" width="9.140625" style="331"/>
    <col min="5117" max="5117" width="28.140625" style="331" bestFit="1" customWidth="1"/>
    <col min="5118" max="5119" width="8.42578125" style="331" bestFit="1" customWidth="1"/>
    <col min="5120" max="5121" width="9.140625" style="331" bestFit="1" customWidth="1"/>
    <col min="5122" max="5122" width="10.140625" style="331" bestFit="1" customWidth="1"/>
    <col min="5123" max="5123" width="10.7109375" style="331" bestFit="1" customWidth="1"/>
    <col min="5124" max="5372" width="9.140625" style="331"/>
    <col min="5373" max="5373" width="28.140625" style="331" bestFit="1" customWidth="1"/>
    <col min="5374" max="5375" width="8.42578125" style="331" bestFit="1" customWidth="1"/>
    <col min="5376" max="5377" width="9.140625" style="331" bestFit="1" customWidth="1"/>
    <col min="5378" max="5378" width="10.140625" style="331" bestFit="1" customWidth="1"/>
    <col min="5379" max="5379" width="10.7109375" style="331" bestFit="1" customWidth="1"/>
    <col min="5380" max="5628" width="9.140625" style="331"/>
    <col min="5629" max="5629" width="28.140625" style="331" bestFit="1" customWidth="1"/>
    <col min="5630" max="5631" width="8.42578125" style="331" bestFit="1" customWidth="1"/>
    <col min="5632" max="5633" width="9.140625" style="331" bestFit="1" customWidth="1"/>
    <col min="5634" max="5634" width="10.140625" style="331" bestFit="1" customWidth="1"/>
    <col min="5635" max="5635" width="10.7109375" style="331" bestFit="1" customWidth="1"/>
    <col min="5636" max="5884" width="9.140625" style="331"/>
    <col min="5885" max="5885" width="28.140625" style="331" bestFit="1" customWidth="1"/>
    <col min="5886" max="5887" width="8.42578125" style="331" bestFit="1" customWidth="1"/>
    <col min="5888" max="5889" width="9.140625" style="331" bestFit="1" customWidth="1"/>
    <col min="5890" max="5890" width="10.140625" style="331" bestFit="1" customWidth="1"/>
    <col min="5891" max="5891" width="10.7109375" style="331" bestFit="1" customWidth="1"/>
    <col min="5892" max="6140" width="9.140625" style="331"/>
    <col min="6141" max="6141" width="28.140625" style="331" bestFit="1" customWidth="1"/>
    <col min="6142" max="6143" width="8.42578125" style="331" bestFit="1" customWidth="1"/>
    <col min="6144" max="6145" width="9.140625" style="331" bestFit="1" customWidth="1"/>
    <col min="6146" max="6146" width="10.140625" style="331" bestFit="1" customWidth="1"/>
    <col min="6147" max="6147" width="10.7109375" style="331" bestFit="1" customWidth="1"/>
    <col min="6148" max="6396" width="9.140625" style="331"/>
    <col min="6397" max="6397" width="28.140625" style="331" bestFit="1" customWidth="1"/>
    <col min="6398" max="6399" width="8.42578125" style="331" bestFit="1" customWidth="1"/>
    <col min="6400" max="6401" width="9.140625" style="331" bestFit="1" customWidth="1"/>
    <col min="6402" max="6402" width="10.140625" style="331" bestFit="1" customWidth="1"/>
    <col min="6403" max="6403" width="10.7109375" style="331" bestFit="1" customWidth="1"/>
    <col min="6404" max="6652" width="9.140625" style="331"/>
    <col min="6653" max="6653" width="28.140625" style="331" bestFit="1" customWidth="1"/>
    <col min="6654" max="6655" width="8.42578125" style="331" bestFit="1" customWidth="1"/>
    <col min="6656" max="6657" width="9.140625" style="331" bestFit="1" customWidth="1"/>
    <col min="6658" max="6658" width="10.140625" style="331" bestFit="1" customWidth="1"/>
    <col min="6659" max="6659" width="10.7109375" style="331" bestFit="1" customWidth="1"/>
    <col min="6660" max="6908" width="9.140625" style="331"/>
    <col min="6909" max="6909" width="28.140625" style="331" bestFit="1" customWidth="1"/>
    <col min="6910" max="6911" width="8.42578125" style="331" bestFit="1" customWidth="1"/>
    <col min="6912" max="6913" width="9.140625" style="331" bestFit="1" customWidth="1"/>
    <col min="6914" max="6914" width="10.140625" style="331" bestFit="1" customWidth="1"/>
    <col min="6915" max="6915" width="10.7109375" style="331" bestFit="1" customWidth="1"/>
    <col min="6916" max="7164" width="9.140625" style="331"/>
    <col min="7165" max="7165" width="28.140625" style="331" bestFit="1" customWidth="1"/>
    <col min="7166" max="7167" width="8.42578125" style="331" bestFit="1" customWidth="1"/>
    <col min="7168" max="7169" width="9.140625" style="331" bestFit="1" customWidth="1"/>
    <col min="7170" max="7170" width="10.140625" style="331" bestFit="1" customWidth="1"/>
    <col min="7171" max="7171" width="10.7109375" style="331" bestFit="1" customWidth="1"/>
    <col min="7172" max="7420" width="9.140625" style="331"/>
    <col min="7421" max="7421" width="28.140625" style="331" bestFit="1" customWidth="1"/>
    <col min="7422" max="7423" width="8.42578125" style="331" bestFit="1" customWidth="1"/>
    <col min="7424" max="7425" width="9.140625" style="331" bestFit="1" customWidth="1"/>
    <col min="7426" max="7426" width="10.140625" style="331" bestFit="1" customWidth="1"/>
    <col min="7427" max="7427" width="10.7109375" style="331" bestFit="1" customWidth="1"/>
    <col min="7428" max="7676" width="9.140625" style="331"/>
    <col min="7677" max="7677" width="28.140625" style="331" bestFit="1" customWidth="1"/>
    <col min="7678" max="7679" width="8.42578125" style="331" bestFit="1" customWidth="1"/>
    <col min="7680" max="7681" width="9.140625" style="331" bestFit="1" customWidth="1"/>
    <col min="7682" max="7682" width="10.140625" style="331" bestFit="1" customWidth="1"/>
    <col min="7683" max="7683" width="10.7109375" style="331" bestFit="1" customWidth="1"/>
    <col min="7684" max="7932" width="9.140625" style="331"/>
    <col min="7933" max="7933" width="28.140625" style="331" bestFit="1" customWidth="1"/>
    <col min="7934" max="7935" width="8.42578125" style="331" bestFit="1" customWidth="1"/>
    <col min="7936" max="7937" width="9.140625" style="331" bestFit="1" customWidth="1"/>
    <col min="7938" max="7938" width="10.140625" style="331" bestFit="1" customWidth="1"/>
    <col min="7939" max="7939" width="10.7109375" style="331" bestFit="1" customWidth="1"/>
    <col min="7940" max="8188" width="9.140625" style="331"/>
    <col min="8189" max="8189" width="28.140625" style="331" bestFit="1" customWidth="1"/>
    <col min="8190" max="8191" width="8.42578125" style="331" bestFit="1" customWidth="1"/>
    <col min="8192" max="8193" width="9.140625" style="331" bestFit="1" customWidth="1"/>
    <col min="8194" max="8194" width="10.140625" style="331" bestFit="1" customWidth="1"/>
    <col min="8195" max="8195" width="10.7109375" style="331" bestFit="1" customWidth="1"/>
    <col min="8196" max="8444" width="9.140625" style="331"/>
    <col min="8445" max="8445" width="28.140625" style="331" bestFit="1" customWidth="1"/>
    <col min="8446" max="8447" width="8.42578125" style="331" bestFit="1" customWidth="1"/>
    <col min="8448" max="8449" width="9.140625" style="331" bestFit="1" customWidth="1"/>
    <col min="8450" max="8450" width="10.140625" style="331" bestFit="1" customWidth="1"/>
    <col min="8451" max="8451" width="10.7109375" style="331" bestFit="1" customWidth="1"/>
    <col min="8452" max="8700" width="9.140625" style="331"/>
    <col min="8701" max="8701" width="28.140625" style="331" bestFit="1" customWidth="1"/>
    <col min="8702" max="8703" width="8.42578125" style="331" bestFit="1" customWidth="1"/>
    <col min="8704" max="8705" width="9.140625" style="331" bestFit="1" customWidth="1"/>
    <col min="8706" max="8706" width="10.140625" style="331" bestFit="1" customWidth="1"/>
    <col min="8707" max="8707" width="10.7109375" style="331" bestFit="1" customWidth="1"/>
    <col min="8708" max="8956" width="9.140625" style="331"/>
    <col min="8957" max="8957" width="28.140625" style="331" bestFit="1" customWidth="1"/>
    <col min="8958" max="8959" width="8.42578125" style="331" bestFit="1" customWidth="1"/>
    <col min="8960" max="8961" width="9.140625" style="331" bestFit="1" customWidth="1"/>
    <col min="8962" max="8962" width="10.140625" style="331" bestFit="1" customWidth="1"/>
    <col min="8963" max="8963" width="10.7109375" style="331" bestFit="1" customWidth="1"/>
    <col min="8964" max="9212" width="9.140625" style="331"/>
    <col min="9213" max="9213" width="28.140625" style="331" bestFit="1" customWidth="1"/>
    <col min="9214" max="9215" width="8.42578125" style="331" bestFit="1" customWidth="1"/>
    <col min="9216" max="9217" width="9.140625" style="331" bestFit="1" customWidth="1"/>
    <col min="9218" max="9218" width="10.140625" style="331" bestFit="1" customWidth="1"/>
    <col min="9219" max="9219" width="10.7109375" style="331" bestFit="1" customWidth="1"/>
    <col min="9220" max="9468" width="9.140625" style="331"/>
    <col min="9469" max="9469" width="28.140625" style="331" bestFit="1" customWidth="1"/>
    <col min="9470" max="9471" width="8.42578125" style="331" bestFit="1" customWidth="1"/>
    <col min="9472" max="9473" width="9.140625" style="331" bestFit="1" customWidth="1"/>
    <col min="9474" max="9474" width="10.140625" style="331" bestFit="1" customWidth="1"/>
    <col min="9475" max="9475" width="10.7109375" style="331" bestFit="1" customWidth="1"/>
    <col min="9476" max="9724" width="9.140625" style="331"/>
    <col min="9725" max="9725" width="28.140625" style="331" bestFit="1" customWidth="1"/>
    <col min="9726" max="9727" width="8.42578125" style="331" bestFit="1" customWidth="1"/>
    <col min="9728" max="9729" width="9.140625" style="331" bestFit="1" customWidth="1"/>
    <col min="9730" max="9730" width="10.140625" style="331" bestFit="1" customWidth="1"/>
    <col min="9731" max="9731" width="10.7109375" style="331" bestFit="1" customWidth="1"/>
    <col min="9732" max="9980" width="9.140625" style="331"/>
    <col min="9981" max="9981" width="28.140625" style="331" bestFit="1" customWidth="1"/>
    <col min="9982" max="9983" width="8.42578125" style="331" bestFit="1" customWidth="1"/>
    <col min="9984" max="9985" width="9.140625" style="331" bestFit="1" customWidth="1"/>
    <col min="9986" max="9986" width="10.140625" style="331" bestFit="1" customWidth="1"/>
    <col min="9987" max="9987" width="10.7109375" style="331" bestFit="1" customWidth="1"/>
    <col min="9988" max="10236" width="9.140625" style="331"/>
    <col min="10237" max="10237" width="28.140625" style="331" bestFit="1" customWidth="1"/>
    <col min="10238" max="10239" width="8.42578125" style="331" bestFit="1" customWidth="1"/>
    <col min="10240" max="10241" width="9.140625" style="331" bestFit="1" customWidth="1"/>
    <col min="10242" max="10242" width="10.140625" style="331" bestFit="1" customWidth="1"/>
    <col min="10243" max="10243" width="10.7109375" style="331" bestFit="1" customWidth="1"/>
    <col min="10244" max="10492" width="9.140625" style="331"/>
    <col min="10493" max="10493" width="28.140625" style="331" bestFit="1" customWidth="1"/>
    <col min="10494" max="10495" width="8.42578125" style="331" bestFit="1" customWidth="1"/>
    <col min="10496" max="10497" width="9.140625" style="331" bestFit="1" customWidth="1"/>
    <col min="10498" max="10498" width="10.140625" style="331" bestFit="1" customWidth="1"/>
    <col min="10499" max="10499" width="10.7109375" style="331" bestFit="1" customWidth="1"/>
    <col min="10500" max="10748" width="9.140625" style="331"/>
    <col min="10749" max="10749" width="28.140625" style="331" bestFit="1" customWidth="1"/>
    <col min="10750" max="10751" width="8.42578125" style="331" bestFit="1" customWidth="1"/>
    <col min="10752" max="10753" width="9.140625" style="331" bestFit="1" customWidth="1"/>
    <col min="10754" max="10754" width="10.140625" style="331" bestFit="1" customWidth="1"/>
    <col min="10755" max="10755" width="10.7109375" style="331" bestFit="1" customWidth="1"/>
    <col min="10756" max="11004" width="9.140625" style="331"/>
    <col min="11005" max="11005" width="28.140625" style="331" bestFit="1" customWidth="1"/>
    <col min="11006" max="11007" width="8.42578125" style="331" bestFit="1" customWidth="1"/>
    <col min="11008" max="11009" width="9.140625" style="331" bestFit="1" customWidth="1"/>
    <col min="11010" max="11010" width="10.140625" style="331" bestFit="1" customWidth="1"/>
    <col min="11011" max="11011" width="10.7109375" style="331" bestFit="1" customWidth="1"/>
    <col min="11012" max="11260" width="9.140625" style="331"/>
    <col min="11261" max="11261" width="28.140625" style="331" bestFit="1" customWidth="1"/>
    <col min="11262" max="11263" width="8.42578125" style="331" bestFit="1" customWidth="1"/>
    <col min="11264" max="11265" width="9.140625" style="331" bestFit="1" customWidth="1"/>
    <col min="11266" max="11266" width="10.140625" style="331" bestFit="1" customWidth="1"/>
    <col min="11267" max="11267" width="10.7109375" style="331" bestFit="1" customWidth="1"/>
    <col min="11268" max="11516" width="9.140625" style="331"/>
    <col min="11517" max="11517" width="28.140625" style="331" bestFit="1" customWidth="1"/>
    <col min="11518" max="11519" width="8.42578125" style="331" bestFit="1" customWidth="1"/>
    <col min="11520" max="11521" width="9.140625" style="331" bestFit="1" customWidth="1"/>
    <col min="11522" max="11522" width="10.140625" style="331" bestFit="1" customWidth="1"/>
    <col min="11523" max="11523" width="10.7109375" style="331" bestFit="1" customWidth="1"/>
    <col min="11524" max="11772" width="9.140625" style="331"/>
    <col min="11773" max="11773" width="28.140625" style="331" bestFit="1" customWidth="1"/>
    <col min="11774" max="11775" width="8.42578125" style="331" bestFit="1" customWidth="1"/>
    <col min="11776" max="11777" width="9.140625" style="331" bestFit="1" customWidth="1"/>
    <col min="11778" max="11778" width="10.140625" style="331" bestFit="1" customWidth="1"/>
    <col min="11779" max="11779" width="10.7109375" style="331" bestFit="1" customWidth="1"/>
    <col min="11780" max="12028" width="9.140625" style="331"/>
    <col min="12029" max="12029" width="28.140625" style="331" bestFit="1" customWidth="1"/>
    <col min="12030" max="12031" width="8.42578125" style="331" bestFit="1" customWidth="1"/>
    <col min="12032" max="12033" width="9.140625" style="331" bestFit="1" customWidth="1"/>
    <col min="12034" max="12034" width="10.140625" style="331" bestFit="1" customWidth="1"/>
    <col min="12035" max="12035" width="10.7109375" style="331" bestFit="1" customWidth="1"/>
    <col min="12036" max="12284" width="9.140625" style="331"/>
    <col min="12285" max="12285" width="28.140625" style="331" bestFit="1" customWidth="1"/>
    <col min="12286" max="12287" width="8.42578125" style="331" bestFit="1" customWidth="1"/>
    <col min="12288" max="12289" width="9.140625" style="331" bestFit="1" customWidth="1"/>
    <col min="12290" max="12290" width="10.140625" style="331" bestFit="1" customWidth="1"/>
    <col min="12291" max="12291" width="10.7109375" style="331" bestFit="1" customWidth="1"/>
    <col min="12292" max="12540" width="9.140625" style="331"/>
    <col min="12541" max="12541" width="28.140625" style="331" bestFit="1" customWidth="1"/>
    <col min="12542" max="12543" width="8.42578125" style="331" bestFit="1" customWidth="1"/>
    <col min="12544" max="12545" width="9.140625" style="331" bestFit="1" customWidth="1"/>
    <col min="12546" max="12546" width="10.140625" style="331" bestFit="1" customWidth="1"/>
    <col min="12547" max="12547" width="10.7109375" style="331" bestFit="1" customWidth="1"/>
    <col min="12548" max="12796" width="9.140625" style="331"/>
    <col min="12797" max="12797" width="28.140625" style="331" bestFit="1" customWidth="1"/>
    <col min="12798" max="12799" width="8.42578125" style="331" bestFit="1" customWidth="1"/>
    <col min="12800" max="12801" width="9.140625" style="331" bestFit="1" customWidth="1"/>
    <col min="12802" max="12802" width="10.140625" style="331" bestFit="1" customWidth="1"/>
    <col min="12803" max="12803" width="10.7109375" style="331" bestFit="1" customWidth="1"/>
    <col min="12804" max="13052" width="9.140625" style="331"/>
    <col min="13053" max="13053" width="28.140625" style="331" bestFit="1" customWidth="1"/>
    <col min="13054" max="13055" width="8.42578125" style="331" bestFit="1" customWidth="1"/>
    <col min="13056" max="13057" width="9.140625" style="331" bestFit="1" customWidth="1"/>
    <col min="13058" max="13058" width="10.140625" style="331" bestFit="1" customWidth="1"/>
    <col min="13059" max="13059" width="10.7109375" style="331" bestFit="1" customWidth="1"/>
    <col min="13060" max="13308" width="9.140625" style="331"/>
    <col min="13309" max="13309" width="28.140625" style="331" bestFit="1" customWidth="1"/>
    <col min="13310" max="13311" width="8.42578125" style="331" bestFit="1" customWidth="1"/>
    <col min="13312" max="13313" width="9.140625" style="331" bestFit="1" customWidth="1"/>
    <col min="13314" max="13314" width="10.140625" style="331" bestFit="1" customWidth="1"/>
    <col min="13315" max="13315" width="10.7109375" style="331" bestFit="1" customWidth="1"/>
    <col min="13316" max="13564" width="9.140625" style="331"/>
    <col min="13565" max="13565" width="28.140625" style="331" bestFit="1" customWidth="1"/>
    <col min="13566" max="13567" width="8.42578125" style="331" bestFit="1" customWidth="1"/>
    <col min="13568" max="13569" width="9.140625" style="331" bestFit="1" customWidth="1"/>
    <col min="13570" max="13570" width="10.140625" style="331" bestFit="1" customWidth="1"/>
    <col min="13571" max="13571" width="10.7109375" style="331" bestFit="1" customWidth="1"/>
    <col min="13572" max="13820" width="9.140625" style="331"/>
    <col min="13821" max="13821" width="28.140625" style="331" bestFit="1" customWidth="1"/>
    <col min="13822" max="13823" width="8.42578125" style="331" bestFit="1" customWidth="1"/>
    <col min="13824" max="13825" width="9.140625" style="331" bestFit="1" customWidth="1"/>
    <col min="13826" max="13826" width="10.140625" style="331" bestFit="1" customWidth="1"/>
    <col min="13827" max="13827" width="10.7109375" style="331" bestFit="1" customWidth="1"/>
    <col min="13828" max="14076" width="9.140625" style="331"/>
    <col min="14077" max="14077" width="28.140625" style="331" bestFit="1" customWidth="1"/>
    <col min="14078" max="14079" width="8.42578125" style="331" bestFit="1" customWidth="1"/>
    <col min="14080" max="14081" width="9.140625" style="331" bestFit="1" customWidth="1"/>
    <col min="14082" max="14082" width="10.140625" style="331" bestFit="1" customWidth="1"/>
    <col min="14083" max="14083" width="10.7109375" style="331" bestFit="1" customWidth="1"/>
    <col min="14084" max="14332" width="9.140625" style="331"/>
    <col min="14333" max="14333" width="28.140625" style="331" bestFit="1" customWidth="1"/>
    <col min="14334" max="14335" width="8.42578125" style="331" bestFit="1" customWidth="1"/>
    <col min="14336" max="14337" width="9.140625" style="331" bestFit="1" customWidth="1"/>
    <col min="14338" max="14338" width="10.140625" style="331" bestFit="1" customWidth="1"/>
    <col min="14339" max="14339" width="10.7109375" style="331" bestFit="1" customWidth="1"/>
    <col min="14340" max="14588" width="9.140625" style="331"/>
    <col min="14589" max="14589" width="28.140625" style="331" bestFit="1" customWidth="1"/>
    <col min="14590" max="14591" width="8.42578125" style="331" bestFit="1" customWidth="1"/>
    <col min="14592" max="14593" width="9.140625" style="331" bestFit="1" customWidth="1"/>
    <col min="14594" max="14594" width="10.140625" style="331" bestFit="1" customWidth="1"/>
    <col min="14595" max="14595" width="10.7109375" style="331" bestFit="1" customWidth="1"/>
    <col min="14596" max="14844" width="9.140625" style="331"/>
    <col min="14845" max="14845" width="28.140625" style="331" bestFit="1" customWidth="1"/>
    <col min="14846" max="14847" width="8.42578125" style="331" bestFit="1" customWidth="1"/>
    <col min="14848" max="14849" width="9.140625" style="331" bestFit="1" customWidth="1"/>
    <col min="14850" max="14850" width="10.140625" style="331" bestFit="1" customWidth="1"/>
    <col min="14851" max="14851" width="10.7109375" style="331" bestFit="1" customWidth="1"/>
    <col min="14852" max="15100" width="9.140625" style="331"/>
    <col min="15101" max="15101" width="28.140625" style="331" bestFit="1" customWidth="1"/>
    <col min="15102" max="15103" width="8.42578125" style="331" bestFit="1" customWidth="1"/>
    <col min="15104" max="15105" width="9.140625" style="331" bestFit="1" customWidth="1"/>
    <col min="15106" max="15106" width="10.140625" style="331" bestFit="1" customWidth="1"/>
    <col min="15107" max="15107" width="10.7109375" style="331" bestFit="1" customWidth="1"/>
    <col min="15108" max="15356" width="9.140625" style="331"/>
    <col min="15357" max="15357" width="28.140625" style="331" bestFit="1" customWidth="1"/>
    <col min="15358" max="15359" width="8.42578125" style="331" bestFit="1" customWidth="1"/>
    <col min="15360" max="15361" width="9.140625" style="331" bestFit="1" customWidth="1"/>
    <col min="15362" max="15362" width="10.140625" style="331" bestFit="1" customWidth="1"/>
    <col min="15363" max="15363" width="10.7109375" style="331" bestFit="1" customWidth="1"/>
    <col min="15364" max="15612" width="9.140625" style="331"/>
    <col min="15613" max="15613" width="28.140625" style="331" bestFit="1" customWidth="1"/>
    <col min="15614" max="15615" width="8.42578125" style="331" bestFit="1" customWidth="1"/>
    <col min="15616" max="15617" width="9.140625" style="331" bestFit="1" customWidth="1"/>
    <col min="15618" max="15618" width="10.140625" style="331" bestFit="1" customWidth="1"/>
    <col min="15619" max="15619" width="10.7109375" style="331" bestFit="1" customWidth="1"/>
    <col min="15620" max="15868" width="9.140625" style="331"/>
    <col min="15869" max="15869" width="28.140625" style="331" bestFit="1" customWidth="1"/>
    <col min="15870" max="15871" width="8.42578125" style="331" bestFit="1" customWidth="1"/>
    <col min="15872" max="15873" width="9.140625" style="331" bestFit="1" customWidth="1"/>
    <col min="15874" max="15874" width="10.140625" style="331" bestFit="1" customWidth="1"/>
    <col min="15875" max="15875" width="10.7109375" style="331" bestFit="1" customWidth="1"/>
    <col min="15876" max="16124" width="9.140625" style="331"/>
    <col min="16125" max="16125" width="28.140625" style="331" bestFit="1" customWidth="1"/>
    <col min="16126" max="16127" width="8.42578125" style="331" bestFit="1" customWidth="1"/>
    <col min="16128" max="16129" width="9.140625" style="331" bestFit="1" customWidth="1"/>
    <col min="16130" max="16130" width="10.140625" style="331" bestFit="1" customWidth="1"/>
    <col min="16131" max="16131" width="10.7109375" style="331" bestFit="1" customWidth="1"/>
    <col min="16132" max="16384" width="9.140625" style="331"/>
  </cols>
  <sheetData>
    <row r="1" spans="1:5" x14ac:dyDescent="0.2">
      <c r="A1" s="329"/>
    </row>
    <row r="2" spans="1:5" x14ac:dyDescent="0.2">
      <c r="A2" s="332" t="s">
        <v>613</v>
      </c>
    </row>
    <row r="3" spans="1:5" x14ac:dyDescent="0.2">
      <c r="A3" s="333"/>
    </row>
    <row r="4" spans="1:5" x14ac:dyDescent="0.2">
      <c r="A4" s="332">
        <v>209</v>
      </c>
    </row>
    <row r="5" spans="1:5" x14ac:dyDescent="0.2">
      <c r="A5" s="332"/>
    </row>
    <row r="6" spans="1:5" x14ac:dyDescent="0.2">
      <c r="A6" s="334" t="s">
        <v>613</v>
      </c>
    </row>
    <row r="7" spans="1:5" x14ac:dyDescent="0.2">
      <c r="A7" s="334">
        <v>209</v>
      </c>
    </row>
    <row r="8" spans="1:5" x14ac:dyDescent="0.2">
      <c r="A8" s="335" t="s">
        <v>18</v>
      </c>
      <c r="B8" s="336">
        <v>2017</v>
      </c>
      <c r="C8" s="336">
        <v>2018</v>
      </c>
      <c r="D8" s="371">
        <v>43344</v>
      </c>
      <c r="E8" s="336">
        <v>2019</v>
      </c>
    </row>
    <row r="9" spans="1:5" x14ac:dyDescent="0.2">
      <c r="A9" s="335" t="s">
        <v>18</v>
      </c>
      <c r="B9" s="336" t="s">
        <v>614</v>
      </c>
      <c r="C9" s="336" t="s">
        <v>146</v>
      </c>
      <c r="D9" s="336" t="s">
        <v>614</v>
      </c>
      <c r="E9" s="336" t="s">
        <v>146</v>
      </c>
    </row>
    <row r="10" spans="1:5" x14ac:dyDescent="0.2">
      <c r="A10" s="337" t="s">
        <v>113</v>
      </c>
      <c r="B10" s="338"/>
      <c r="C10" s="338"/>
      <c r="D10" s="338"/>
      <c r="E10" s="338"/>
    </row>
    <row r="11" spans="1:5" x14ac:dyDescent="0.2">
      <c r="A11" s="339" t="s">
        <v>615</v>
      </c>
      <c r="B11" s="340">
        <v>7022.91</v>
      </c>
      <c r="C11" s="340">
        <v>2000</v>
      </c>
      <c r="D11" s="340">
        <v>3052.34</v>
      </c>
      <c r="E11" s="340">
        <v>3500</v>
      </c>
    </row>
    <row r="12" spans="1:5" x14ac:dyDescent="0.2">
      <c r="B12" s="340"/>
      <c r="C12" s="340"/>
      <c r="D12" s="340"/>
      <c r="E12" s="340"/>
    </row>
    <row r="13" spans="1:5" x14ac:dyDescent="0.2">
      <c r="A13" s="339"/>
      <c r="C13" s="330"/>
      <c r="D13" s="330"/>
      <c r="E13" s="330"/>
    </row>
    <row r="14" spans="1:5" x14ac:dyDescent="0.2">
      <c r="A14" s="341" t="s">
        <v>64</v>
      </c>
      <c r="B14" s="342">
        <f>SUM(B11:B13)</f>
        <v>7022.91</v>
      </c>
      <c r="C14" s="342">
        <f>SUM(C11:C13)</f>
        <v>2000</v>
      </c>
      <c r="D14" s="342">
        <f>SUM(D11:D13)</f>
        <v>3052.34</v>
      </c>
      <c r="E14" s="342">
        <f>SUM(E11:E13)</f>
        <v>3500</v>
      </c>
    </row>
    <row r="15" spans="1:5" x14ac:dyDescent="0.2">
      <c r="A15" s="339"/>
      <c r="C15" s="330"/>
      <c r="D15" s="330"/>
      <c r="E15" s="330"/>
    </row>
    <row r="16" spans="1:5" x14ac:dyDescent="0.2">
      <c r="A16" s="339"/>
      <c r="C16" s="330"/>
      <c r="D16" s="330"/>
      <c r="E16" s="330"/>
    </row>
    <row r="17" spans="1:5" x14ac:dyDescent="0.2">
      <c r="B17" s="340"/>
      <c r="C17" s="340"/>
      <c r="D17" s="340"/>
      <c r="E17" s="340"/>
    </row>
    <row r="18" spans="1:5" x14ac:dyDescent="0.2">
      <c r="C18" s="330"/>
      <c r="D18" s="330"/>
      <c r="E18" s="330"/>
    </row>
    <row r="19" spans="1:5" x14ac:dyDescent="0.2">
      <c r="A19" s="339" t="s">
        <v>18</v>
      </c>
      <c r="B19" s="340" t="s">
        <v>18</v>
      </c>
      <c r="C19" s="340" t="s">
        <v>18</v>
      </c>
      <c r="D19" s="340" t="s">
        <v>18</v>
      </c>
      <c r="E19" s="340" t="s">
        <v>18</v>
      </c>
    </row>
    <row r="20" spans="1:5" x14ac:dyDescent="0.2">
      <c r="A20" s="330" t="s">
        <v>616</v>
      </c>
      <c r="B20" s="340">
        <v>47833.89</v>
      </c>
      <c r="C20" s="340">
        <v>40344.03</v>
      </c>
      <c r="D20" s="340">
        <v>0</v>
      </c>
      <c r="E20" s="340">
        <v>3500</v>
      </c>
    </row>
    <row r="21" spans="1:5" x14ac:dyDescent="0.2">
      <c r="C21" s="330"/>
      <c r="D21" s="330"/>
      <c r="E21" s="330"/>
    </row>
    <row r="22" spans="1:5" x14ac:dyDescent="0.2">
      <c r="A22" s="341" t="s">
        <v>108</v>
      </c>
      <c r="B22" s="342">
        <f>+B20+B17+B14</f>
        <v>54856.800000000003</v>
      </c>
      <c r="C22" s="342">
        <f>+C20+C17+C14</f>
        <v>42344.03</v>
      </c>
      <c r="D22" s="342">
        <v>0</v>
      </c>
      <c r="E22" s="342">
        <v>3500</v>
      </c>
    </row>
    <row r="23" spans="1:5" x14ac:dyDescent="0.2">
      <c r="A23" s="338"/>
      <c r="B23" s="343"/>
      <c r="C23" s="343"/>
      <c r="D23" s="343"/>
      <c r="E23" s="343"/>
    </row>
    <row r="24" spans="1:5" x14ac:dyDescent="0.2">
      <c r="A24" s="338"/>
      <c r="B24" s="343"/>
      <c r="C24" s="343"/>
      <c r="D24" s="343"/>
      <c r="E24" s="343"/>
    </row>
    <row r="25" spans="1:5" x14ac:dyDescent="0.2">
      <c r="A25" s="337"/>
      <c r="B25" s="338"/>
      <c r="C25" s="338"/>
      <c r="D25" s="338"/>
      <c r="E25" s="338"/>
    </row>
    <row r="26" spans="1:5" x14ac:dyDescent="0.2">
      <c r="A26" s="337"/>
      <c r="B26" s="338"/>
      <c r="C26" s="338"/>
      <c r="D26" s="338"/>
      <c r="E26" s="338"/>
    </row>
    <row r="27" spans="1:5" x14ac:dyDescent="0.2">
      <c r="A27" s="339" t="s">
        <v>613</v>
      </c>
      <c r="C27" s="330"/>
      <c r="D27" s="330"/>
      <c r="E27" s="330"/>
    </row>
    <row r="28" spans="1:5" x14ac:dyDescent="0.2">
      <c r="A28" s="339">
        <v>219</v>
      </c>
      <c r="C28" s="330"/>
      <c r="D28" s="330"/>
      <c r="E28" s="330"/>
    </row>
    <row r="29" spans="1:5" x14ac:dyDescent="0.2">
      <c r="A29" s="339" t="s">
        <v>122</v>
      </c>
      <c r="C29" s="330"/>
      <c r="D29" s="330"/>
      <c r="E29" s="330"/>
    </row>
    <row r="30" spans="1:5" x14ac:dyDescent="0.2">
      <c r="A30" s="339" t="s">
        <v>123</v>
      </c>
      <c r="C30" s="330"/>
      <c r="D30" s="330"/>
      <c r="E30" s="330"/>
    </row>
    <row r="31" spans="1:5" x14ac:dyDescent="0.2">
      <c r="A31" s="344" t="s">
        <v>124</v>
      </c>
      <c r="B31" s="340">
        <v>0</v>
      </c>
      <c r="C31" s="340">
        <v>0</v>
      </c>
      <c r="D31" s="340">
        <v>0</v>
      </c>
      <c r="E31" s="340">
        <v>0</v>
      </c>
    </row>
    <row r="32" spans="1:5" x14ac:dyDescent="0.2">
      <c r="A32" s="339" t="s">
        <v>617</v>
      </c>
      <c r="B32" s="340">
        <v>14512.77</v>
      </c>
      <c r="C32" s="340">
        <v>40000</v>
      </c>
      <c r="D32" s="340"/>
      <c r="E32" s="340"/>
    </row>
    <row r="33" spans="1:5" x14ac:dyDescent="0.2">
      <c r="A33" s="341" t="s">
        <v>64</v>
      </c>
      <c r="B33" s="342">
        <v>40344.03</v>
      </c>
      <c r="C33" s="342">
        <v>40000</v>
      </c>
      <c r="D33" s="342">
        <v>0</v>
      </c>
      <c r="E33" s="342">
        <v>0</v>
      </c>
    </row>
    <row r="34" spans="1:5" x14ac:dyDescent="0.2">
      <c r="A34" s="329" t="s">
        <v>618</v>
      </c>
      <c r="C34" s="330"/>
      <c r="D34" s="330"/>
      <c r="E34" s="330"/>
    </row>
    <row r="35" spans="1:5" x14ac:dyDescent="0.2">
      <c r="A35" s="345"/>
      <c r="B35" s="340">
        <v>0</v>
      </c>
      <c r="C35" s="340">
        <v>0</v>
      </c>
      <c r="D35" s="340">
        <v>0</v>
      </c>
      <c r="E35" s="340">
        <v>0</v>
      </c>
    </row>
    <row r="36" spans="1:5" x14ac:dyDescent="0.2">
      <c r="A36" s="345"/>
      <c r="B36" s="340"/>
      <c r="C36" s="340"/>
      <c r="D36" s="340"/>
      <c r="E36" s="340"/>
    </row>
    <row r="37" spans="1:5" x14ac:dyDescent="0.2">
      <c r="A37" s="341" t="s">
        <v>64</v>
      </c>
      <c r="B37" s="342">
        <f>SUM(B35)</f>
        <v>0</v>
      </c>
      <c r="C37" s="342">
        <f>SUM(C35)</f>
        <v>0</v>
      </c>
      <c r="D37" s="342">
        <v>0</v>
      </c>
      <c r="E37" s="342">
        <v>0</v>
      </c>
    </row>
    <row r="38" spans="1:5" x14ac:dyDescent="0.2">
      <c r="A38" s="335"/>
      <c r="B38" s="342"/>
      <c r="C38" s="342"/>
      <c r="D38" s="342"/>
      <c r="E38" s="342"/>
    </row>
    <row r="39" spans="1:5" x14ac:dyDescent="0.2">
      <c r="A39" s="341" t="s">
        <v>108</v>
      </c>
      <c r="B39" s="342">
        <f>SUM(B33,B37)</f>
        <v>40344.03</v>
      </c>
      <c r="C39" s="342">
        <f>SUM(C33,C37)</f>
        <v>40000</v>
      </c>
      <c r="D39" s="342">
        <v>0</v>
      </c>
      <c r="E39" s="342">
        <v>0</v>
      </c>
    </row>
    <row r="40" spans="1:5" x14ac:dyDescent="0.2">
      <c r="A40" s="346"/>
    </row>
    <row r="41" spans="1:5" x14ac:dyDescent="0.2">
      <c r="A41" s="346"/>
    </row>
    <row r="42" spans="1:5" ht="21" x14ac:dyDescent="0.35">
      <c r="A42" s="352" t="s">
        <v>628</v>
      </c>
      <c r="B42" s="387"/>
    </row>
    <row r="43" spans="1:5" ht="18" x14ac:dyDescent="0.25">
      <c r="A43" s="388" t="s">
        <v>640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A19" zoomScaleNormal="100" zoomScaleSheetLayoutView="100" workbookViewId="0">
      <selection activeCell="A45" sqref="A45"/>
    </sheetView>
  </sheetViews>
  <sheetFormatPr defaultRowHeight="15" x14ac:dyDescent="0.25"/>
  <cols>
    <col min="1" max="1" width="55.85546875" customWidth="1"/>
    <col min="2" max="2" width="30.42578125" customWidth="1"/>
    <col min="3" max="3" width="29.42578125" customWidth="1"/>
    <col min="4" max="4" width="26.42578125" customWidth="1"/>
    <col min="5" max="5" width="29.140625" customWidth="1"/>
  </cols>
  <sheetData>
    <row r="1" spans="1:6" ht="18" x14ac:dyDescent="0.25">
      <c r="A1" s="413" t="s">
        <v>112</v>
      </c>
      <c r="B1" s="413"/>
      <c r="C1" s="413"/>
      <c r="D1" s="413"/>
      <c r="E1" s="413"/>
    </row>
    <row r="2" spans="1:6" ht="18" x14ac:dyDescent="0.25">
      <c r="A2" s="413">
        <v>210</v>
      </c>
      <c r="B2" s="413"/>
      <c r="C2" s="413"/>
      <c r="D2" s="413"/>
      <c r="E2" s="413"/>
    </row>
    <row r="3" spans="1:6" ht="18" x14ac:dyDescent="0.25">
      <c r="A3" s="1"/>
      <c r="B3" s="1"/>
      <c r="C3" s="1"/>
      <c r="D3" s="1"/>
      <c r="E3" s="1"/>
    </row>
    <row r="4" spans="1:6" ht="20.25" x14ac:dyDescent="0.3">
      <c r="A4" s="3" t="s">
        <v>4</v>
      </c>
    </row>
    <row r="5" spans="1:6" ht="51.6" customHeight="1" x14ac:dyDescent="0.3">
      <c r="A5" s="414" t="s">
        <v>111</v>
      </c>
      <c r="B5" s="414"/>
      <c r="C5" s="414"/>
      <c r="D5" s="414"/>
      <c r="E5" s="414"/>
      <c r="F5" s="414"/>
    </row>
    <row r="8" spans="1:6" ht="18" x14ac:dyDescent="0.25">
      <c r="A8" s="35"/>
      <c r="B8" s="5"/>
      <c r="C8" s="5"/>
      <c r="D8" s="5"/>
      <c r="E8" s="5"/>
    </row>
    <row r="9" spans="1:6" ht="18" x14ac:dyDescent="0.25">
      <c r="A9" s="24"/>
      <c r="B9" s="25">
        <v>2017</v>
      </c>
      <c r="C9" s="25">
        <v>2018</v>
      </c>
      <c r="D9" s="25">
        <v>2019</v>
      </c>
      <c r="E9" s="25">
        <v>2020</v>
      </c>
    </row>
    <row r="10" spans="1:6" ht="18" x14ac:dyDescent="0.25">
      <c r="A10" s="24"/>
      <c r="B10" s="25" t="s">
        <v>109</v>
      </c>
      <c r="C10" s="25" t="s">
        <v>110</v>
      </c>
      <c r="D10" s="25" t="s">
        <v>110</v>
      </c>
      <c r="E10" s="25" t="s">
        <v>110</v>
      </c>
    </row>
    <row r="11" spans="1:6" ht="18" x14ac:dyDescent="0.25">
      <c r="A11" s="21" t="s">
        <v>113</v>
      </c>
      <c r="B11" s="5"/>
      <c r="C11" s="5"/>
      <c r="D11" s="5"/>
      <c r="E11" s="5"/>
    </row>
    <row r="12" spans="1:6" ht="18" x14ac:dyDescent="0.25">
      <c r="A12" s="21" t="s">
        <v>114</v>
      </c>
      <c r="B12" s="5"/>
      <c r="C12" s="5"/>
      <c r="D12" s="5"/>
      <c r="E12" s="5"/>
    </row>
    <row r="13" spans="1:6" ht="18" x14ac:dyDescent="0.25">
      <c r="A13" s="5" t="s">
        <v>115</v>
      </c>
      <c r="B13" s="16">
        <v>0</v>
      </c>
      <c r="C13" s="16">
        <v>0</v>
      </c>
      <c r="D13" s="16">
        <v>0</v>
      </c>
      <c r="E13" s="16">
        <v>0</v>
      </c>
    </row>
    <row r="14" spans="1:6" ht="18" x14ac:dyDescent="0.25">
      <c r="A14" s="5" t="s">
        <v>116</v>
      </c>
      <c r="B14" s="16">
        <v>0</v>
      </c>
      <c r="C14" s="16">
        <v>0</v>
      </c>
      <c r="D14" s="16">
        <v>0</v>
      </c>
      <c r="E14" s="16">
        <v>0</v>
      </c>
    </row>
    <row r="15" spans="1:6" ht="18" x14ac:dyDescent="0.25">
      <c r="A15" s="5"/>
      <c r="B15" s="5"/>
      <c r="C15" s="5"/>
      <c r="D15" s="5"/>
      <c r="E15" s="5"/>
    </row>
    <row r="16" spans="1:6" ht="18" x14ac:dyDescent="0.25">
      <c r="A16" s="26" t="s">
        <v>64</v>
      </c>
      <c r="B16" s="27">
        <f>SUM(B13:B15)</f>
        <v>0</v>
      </c>
      <c r="C16" s="27">
        <f>SUM(C13:C15)</f>
        <v>0</v>
      </c>
      <c r="D16" s="27">
        <f>SUM(D13:D15)</f>
        <v>0</v>
      </c>
      <c r="E16" s="27">
        <f>SUM(E13:E15)</f>
        <v>0</v>
      </c>
    </row>
    <row r="17" spans="1:5" ht="18" x14ac:dyDescent="0.25">
      <c r="A17" s="28"/>
      <c r="B17" s="29"/>
      <c r="C17" s="29"/>
      <c r="D17" s="29"/>
      <c r="E17" s="29"/>
    </row>
    <row r="18" spans="1:5" ht="18" x14ac:dyDescent="0.25">
      <c r="A18" s="28" t="s">
        <v>117</v>
      </c>
      <c r="B18" s="29"/>
      <c r="C18" s="29"/>
      <c r="D18" s="29"/>
      <c r="E18" s="29"/>
    </row>
    <row r="19" spans="1:5" ht="18" x14ac:dyDescent="0.25">
      <c r="A19" s="29" t="s">
        <v>118</v>
      </c>
      <c r="B19" s="32">
        <v>0</v>
      </c>
      <c r="C19" s="16">
        <v>0</v>
      </c>
      <c r="D19" s="16">
        <v>0</v>
      </c>
      <c r="E19" s="16">
        <v>0</v>
      </c>
    </row>
    <row r="20" spans="1:5" ht="18" x14ac:dyDescent="0.25">
      <c r="A20" s="29"/>
      <c r="B20" s="32"/>
      <c r="C20" s="32"/>
      <c r="D20" s="32"/>
      <c r="E20" s="32"/>
    </row>
    <row r="21" spans="1:5" ht="18" x14ac:dyDescent="0.25">
      <c r="A21" s="26" t="s">
        <v>64</v>
      </c>
      <c r="B21" s="27">
        <f>SUM(B19:B20)</f>
        <v>0</v>
      </c>
      <c r="C21" s="27">
        <f>SUM(C19:C20)</f>
        <v>0</v>
      </c>
      <c r="D21" s="27">
        <f>SUM(D19:D20)</f>
        <v>0</v>
      </c>
      <c r="E21" s="27">
        <f>SUM(E19:E20)</f>
        <v>0</v>
      </c>
    </row>
    <row r="22" spans="1:5" ht="18" x14ac:dyDescent="0.25">
      <c r="A22" s="5" t="s">
        <v>119</v>
      </c>
      <c r="B22" s="16">
        <v>0</v>
      </c>
      <c r="C22" s="16">
        <v>0</v>
      </c>
      <c r="D22" s="16">
        <v>0</v>
      </c>
      <c r="E22" s="16">
        <v>0</v>
      </c>
    </row>
    <row r="23" spans="1:5" ht="18" x14ac:dyDescent="0.25">
      <c r="A23" s="24"/>
      <c r="B23" s="32"/>
      <c r="C23" s="32"/>
      <c r="D23" s="32"/>
      <c r="E23" s="32"/>
    </row>
    <row r="24" spans="1:5" ht="18" x14ac:dyDescent="0.25">
      <c r="A24" s="26" t="s">
        <v>108</v>
      </c>
      <c r="B24" s="27">
        <f t="shared" ref="B24" si="0">+B22+B16</f>
        <v>0</v>
      </c>
      <c r="C24" s="27">
        <f>+C22+C16</f>
        <v>0</v>
      </c>
      <c r="D24" s="27">
        <f>+D22+D16</f>
        <v>0</v>
      </c>
      <c r="E24" s="27">
        <f>+E22+E16</f>
        <v>0</v>
      </c>
    </row>
    <row r="25" spans="1:5" ht="18" x14ac:dyDescent="0.25">
      <c r="A25" s="5"/>
      <c r="B25" s="5"/>
      <c r="C25" s="5"/>
      <c r="D25" s="5"/>
      <c r="E25" s="5"/>
    </row>
    <row r="26" spans="1:5" ht="18" x14ac:dyDescent="0.25">
      <c r="A26" s="5"/>
      <c r="B26" s="5"/>
      <c r="C26" s="5"/>
      <c r="D26" s="5"/>
      <c r="E26" s="5"/>
    </row>
    <row r="27" spans="1:5" ht="18" x14ac:dyDescent="0.25">
      <c r="A27" s="5"/>
      <c r="B27" s="5"/>
      <c r="C27" s="5"/>
      <c r="D27" s="5"/>
      <c r="E27" s="5"/>
    </row>
    <row r="28" spans="1:5" ht="18" x14ac:dyDescent="0.25">
      <c r="A28" s="5"/>
      <c r="B28" s="5"/>
      <c r="C28" s="5"/>
      <c r="D28" s="5"/>
      <c r="E28" s="5"/>
    </row>
    <row r="29" spans="1:5" ht="18" x14ac:dyDescent="0.25">
      <c r="A29" s="21" t="s">
        <v>120</v>
      </c>
      <c r="B29" s="5"/>
      <c r="C29" s="5"/>
      <c r="D29" s="5"/>
      <c r="E29" s="5"/>
    </row>
    <row r="30" spans="1:5" ht="18" x14ac:dyDescent="0.25">
      <c r="A30" s="21" t="s">
        <v>121</v>
      </c>
      <c r="B30" s="5"/>
      <c r="C30" s="5"/>
      <c r="D30" s="5"/>
      <c r="E30" s="5"/>
    </row>
    <row r="31" spans="1:5" ht="18" x14ac:dyDescent="0.25">
      <c r="A31" s="21" t="s">
        <v>120</v>
      </c>
      <c r="B31" s="5"/>
      <c r="C31" s="5"/>
      <c r="D31" s="5"/>
      <c r="E31" s="5"/>
    </row>
    <row r="32" spans="1:5" ht="18" x14ac:dyDescent="0.25">
      <c r="A32" s="21" t="s">
        <v>122</v>
      </c>
      <c r="B32" s="5"/>
      <c r="C32" s="5"/>
      <c r="D32" s="5"/>
      <c r="E32" s="5"/>
    </row>
    <row r="33" spans="1:5" ht="18" x14ac:dyDescent="0.25">
      <c r="A33" s="21" t="s">
        <v>123</v>
      </c>
      <c r="B33" s="5"/>
      <c r="C33" s="5"/>
      <c r="D33" s="5"/>
      <c r="E33" s="5"/>
    </row>
    <row r="34" spans="1:5" ht="18" x14ac:dyDescent="0.25">
      <c r="A34" s="36" t="s">
        <v>124</v>
      </c>
      <c r="B34" s="16">
        <v>0</v>
      </c>
      <c r="C34" s="16">
        <v>0</v>
      </c>
      <c r="D34" s="16">
        <v>0</v>
      </c>
      <c r="E34" s="16">
        <v>0</v>
      </c>
    </row>
    <row r="35" spans="1:5" ht="18" x14ac:dyDescent="0.25">
      <c r="A35" s="5" t="s">
        <v>18</v>
      </c>
      <c r="B35" s="5"/>
      <c r="C35" s="5"/>
      <c r="D35" s="5"/>
      <c r="E35" s="5"/>
    </row>
    <row r="36" spans="1:5" ht="18" x14ac:dyDescent="0.25">
      <c r="A36" s="26" t="s">
        <v>64</v>
      </c>
      <c r="B36" s="27">
        <f>SUM(B34:B35)</f>
        <v>0</v>
      </c>
      <c r="C36" s="27">
        <f>SUM(C34:C35)</f>
        <v>0</v>
      </c>
      <c r="D36" s="27">
        <f>SUM(D34:D35)</f>
        <v>0</v>
      </c>
      <c r="E36" s="27">
        <f>SUM(E34:E35)</f>
        <v>0</v>
      </c>
    </row>
    <row r="37" spans="1:5" ht="18" x14ac:dyDescent="0.25">
      <c r="A37" s="26"/>
      <c r="B37" s="27"/>
      <c r="C37" s="27"/>
      <c r="D37" s="27"/>
      <c r="E37" s="27"/>
    </row>
    <row r="38" spans="1:5" ht="18" x14ac:dyDescent="0.25">
      <c r="A38" s="37" t="s">
        <v>103</v>
      </c>
      <c r="B38" s="27"/>
      <c r="C38" s="27"/>
      <c r="D38" s="27"/>
      <c r="E38" s="27"/>
    </row>
    <row r="39" spans="1:5" ht="18" x14ac:dyDescent="0.25">
      <c r="A39" s="33" t="s">
        <v>125</v>
      </c>
      <c r="B39" s="32">
        <v>0</v>
      </c>
      <c r="C39" s="16">
        <v>9382</v>
      </c>
      <c r="D39" s="16">
        <v>0</v>
      </c>
      <c r="E39" s="16">
        <v>0</v>
      </c>
    </row>
    <row r="40" spans="1:5" ht="18" x14ac:dyDescent="0.25">
      <c r="A40" s="26"/>
      <c r="B40" s="27"/>
      <c r="C40" s="27"/>
      <c r="D40" s="27"/>
      <c r="E40" s="27"/>
    </row>
    <row r="41" spans="1:5" ht="18" x14ac:dyDescent="0.25">
      <c r="A41" s="26" t="s">
        <v>64</v>
      </c>
      <c r="B41" s="27">
        <f>SUM(B39:B40)</f>
        <v>0</v>
      </c>
      <c r="C41" s="27">
        <f>SUM(C39:C40)</f>
        <v>9382</v>
      </c>
      <c r="D41" s="27">
        <f>SUM(D39:D40)</f>
        <v>0</v>
      </c>
      <c r="E41" s="27">
        <f>SUM(E39:E40)</f>
        <v>0</v>
      </c>
    </row>
    <row r="42" spans="1:5" ht="18" x14ac:dyDescent="0.25">
      <c r="A42" s="26"/>
      <c r="B42" s="27"/>
      <c r="C42" s="27"/>
      <c r="D42" s="27"/>
      <c r="E42" s="27"/>
    </row>
    <row r="43" spans="1:5" ht="18" x14ac:dyDescent="0.25">
      <c r="A43" s="26" t="s">
        <v>108</v>
      </c>
      <c r="B43" s="27">
        <f>B36</f>
        <v>0</v>
      </c>
      <c r="C43" s="27">
        <f>+C36+C41</f>
        <v>9382</v>
      </c>
      <c r="D43" s="27">
        <f>+D36+D41</f>
        <v>0</v>
      </c>
      <c r="E43" s="27">
        <f>+E36+E41</f>
        <v>0</v>
      </c>
    </row>
    <row r="44" spans="1:5" ht="18" x14ac:dyDescent="0.25">
      <c r="A44" s="21"/>
      <c r="B44" s="5"/>
      <c r="C44" s="5"/>
      <c r="D44" s="5"/>
      <c r="E44" s="5"/>
    </row>
    <row r="45" spans="1:5" ht="21" x14ac:dyDescent="0.35">
      <c r="A45" s="352" t="s">
        <v>628</v>
      </c>
      <c r="B45" s="27"/>
      <c r="C45" s="27"/>
      <c r="D45" s="27"/>
      <c r="E45" s="27"/>
    </row>
    <row r="46" spans="1:5" ht="18" x14ac:dyDescent="0.25">
      <c r="A46" s="5" t="s">
        <v>637</v>
      </c>
      <c r="B46" s="5"/>
      <c r="C46" s="5"/>
      <c r="D46" s="5"/>
      <c r="E46" s="5"/>
    </row>
  </sheetData>
  <mergeCells count="3">
    <mergeCell ref="A5:F5"/>
    <mergeCell ref="A1:E1"/>
    <mergeCell ref="A2:E2"/>
  </mergeCells>
  <pageMargins left="0.7" right="0.7" top="0.75" bottom="0.75" header="0.3" footer="0.3"/>
  <pageSetup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6"/>
  <sheetViews>
    <sheetView view="pageBreakPreview" topLeftCell="A16" zoomScaleNormal="100" zoomScaleSheetLayoutView="100" workbookViewId="0">
      <selection activeCell="A43" sqref="A43"/>
    </sheetView>
  </sheetViews>
  <sheetFormatPr defaultRowHeight="15" x14ac:dyDescent="0.25"/>
  <cols>
    <col min="1" max="1" width="54" customWidth="1"/>
    <col min="2" max="5" width="28" customWidth="1"/>
  </cols>
  <sheetData>
    <row r="2" spans="1:5" ht="18" x14ac:dyDescent="0.25">
      <c r="A2" s="413" t="s">
        <v>619</v>
      </c>
      <c r="B2" s="413"/>
      <c r="C2" s="413"/>
      <c r="D2" s="413"/>
      <c r="E2" s="413"/>
    </row>
    <row r="3" spans="1:5" ht="18" x14ac:dyDescent="0.25">
      <c r="A3" s="413">
        <v>212</v>
      </c>
      <c r="B3" s="413"/>
      <c r="C3" s="413"/>
      <c r="D3" s="413"/>
      <c r="E3" s="413"/>
    </row>
    <row r="4" spans="1:5" ht="18" x14ac:dyDescent="0.25">
      <c r="A4" s="5"/>
      <c r="B4" s="5"/>
      <c r="C4" s="4"/>
      <c r="D4" s="5"/>
      <c r="E4" s="5"/>
    </row>
    <row r="5" spans="1:5" ht="18" x14ac:dyDescent="0.25">
      <c r="A5" s="26"/>
      <c r="B5" s="5"/>
      <c r="C5" s="4"/>
      <c r="D5" s="5"/>
      <c r="E5" s="5"/>
    </row>
    <row r="6" spans="1:5" ht="18" x14ac:dyDescent="0.25">
      <c r="A6" s="37"/>
      <c r="B6" s="5"/>
      <c r="C6" s="5"/>
      <c r="D6" s="4"/>
      <c r="E6" s="5"/>
    </row>
    <row r="7" spans="1:5" ht="18" x14ac:dyDescent="0.25">
      <c r="A7" s="37"/>
      <c r="B7" s="5"/>
      <c r="C7" s="4"/>
      <c r="D7" s="4"/>
      <c r="E7" s="5"/>
    </row>
    <row r="8" spans="1:5" ht="18" x14ac:dyDescent="0.25">
      <c r="A8" s="24" t="s">
        <v>130</v>
      </c>
      <c r="B8" s="25">
        <v>2017</v>
      </c>
      <c r="C8" s="25">
        <v>2018</v>
      </c>
      <c r="D8" s="370">
        <v>43344</v>
      </c>
      <c r="E8" s="25">
        <v>2019</v>
      </c>
    </row>
    <row r="9" spans="1:5" ht="18" x14ac:dyDescent="0.25">
      <c r="A9" s="24"/>
      <c r="B9" s="25" t="s">
        <v>146</v>
      </c>
      <c r="C9" s="25" t="s">
        <v>635</v>
      </c>
      <c r="D9" s="25" t="s">
        <v>614</v>
      </c>
      <c r="E9" s="25" t="s">
        <v>146</v>
      </c>
    </row>
    <row r="10" spans="1:5" ht="18" x14ac:dyDescent="0.25">
      <c r="A10" s="347" t="s">
        <v>113</v>
      </c>
      <c r="B10" s="2"/>
      <c r="C10" s="2"/>
      <c r="D10" s="2"/>
      <c r="E10" s="2"/>
    </row>
    <row r="11" spans="1:5" ht="18" x14ac:dyDescent="0.25">
      <c r="A11" s="21" t="s">
        <v>615</v>
      </c>
      <c r="B11" s="5"/>
      <c r="C11" s="5"/>
      <c r="D11" s="5"/>
      <c r="E11" s="5"/>
    </row>
    <row r="12" spans="1:5" ht="18" x14ac:dyDescent="0.25">
      <c r="A12" s="5" t="s">
        <v>620</v>
      </c>
      <c r="B12" s="16">
        <v>0</v>
      </c>
      <c r="C12" s="348">
        <v>4005</v>
      </c>
      <c r="D12" s="348">
        <v>4005</v>
      </c>
      <c r="E12" s="16">
        <v>0</v>
      </c>
    </row>
    <row r="13" spans="1:5" ht="18" x14ac:dyDescent="0.25">
      <c r="A13" s="21"/>
      <c r="B13" s="5"/>
      <c r="C13" s="5"/>
      <c r="D13" s="5"/>
      <c r="E13" s="5"/>
    </row>
    <row r="14" spans="1:5" ht="18" x14ac:dyDescent="0.25">
      <c r="A14" s="26" t="s">
        <v>64</v>
      </c>
      <c r="B14" s="27">
        <f>SUM(B12:B13)</f>
        <v>0</v>
      </c>
      <c r="C14" s="27">
        <v>10000</v>
      </c>
      <c r="D14" s="27">
        <f>SUM(D12:D13)</f>
        <v>4005</v>
      </c>
      <c r="E14" s="27">
        <v>10000</v>
      </c>
    </row>
    <row r="15" spans="1:5" ht="18" x14ac:dyDescent="0.25">
      <c r="A15" s="28"/>
      <c r="B15" s="29"/>
      <c r="C15" s="29"/>
      <c r="D15" s="29"/>
      <c r="E15" s="29"/>
    </row>
    <row r="16" spans="1:5" ht="18" x14ac:dyDescent="0.25">
      <c r="A16" s="28" t="s">
        <v>621</v>
      </c>
      <c r="B16" s="29"/>
      <c r="C16" s="29"/>
      <c r="D16" s="29"/>
      <c r="E16" s="29"/>
    </row>
    <row r="17" spans="1:5" ht="18" x14ac:dyDescent="0.25">
      <c r="A17" s="29" t="s">
        <v>622</v>
      </c>
      <c r="B17" s="16">
        <v>0</v>
      </c>
      <c r="C17" s="348"/>
      <c r="D17" s="348"/>
      <c r="E17" s="16">
        <v>0</v>
      </c>
    </row>
    <row r="18" spans="1:5" ht="18" x14ac:dyDescent="0.25">
      <c r="A18" s="29"/>
      <c r="B18" s="29"/>
      <c r="C18" s="29"/>
      <c r="D18" s="29"/>
      <c r="E18" s="29"/>
    </row>
    <row r="19" spans="1:5" ht="18" x14ac:dyDescent="0.25">
      <c r="A19" s="29" t="s">
        <v>119</v>
      </c>
      <c r="B19" s="348">
        <v>0</v>
      </c>
      <c r="C19" s="348">
        <v>0</v>
      </c>
      <c r="D19" s="348">
        <v>0</v>
      </c>
      <c r="E19" s="348">
        <v>0</v>
      </c>
    </row>
    <row r="20" spans="1:5" ht="18" x14ac:dyDescent="0.25">
      <c r="A20" s="29"/>
      <c r="B20" s="29"/>
      <c r="C20" s="29"/>
      <c r="D20" s="29"/>
      <c r="E20" s="29"/>
    </row>
    <row r="21" spans="1:5" ht="18" x14ac:dyDescent="0.25">
      <c r="A21" s="26" t="s">
        <v>108</v>
      </c>
      <c r="B21" s="27">
        <f>+B19+B17+B14</f>
        <v>0</v>
      </c>
      <c r="C21" s="27">
        <v>10000</v>
      </c>
      <c r="D21" s="27">
        <v>4005</v>
      </c>
      <c r="E21" s="27">
        <f>+E19+E17+E14</f>
        <v>10000</v>
      </c>
    </row>
    <row r="22" spans="1:5" ht="18" x14ac:dyDescent="0.25">
      <c r="A22" s="30"/>
      <c r="B22" s="27"/>
      <c r="C22" s="27"/>
      <c r="D22" s="27"/>
      <c r="E22" s="27"/>
    </row>
    <row r="23" spans="1:5" ht="18" x14ac:dyDescent="0.25">
      <c r="A23" s="30"/>
      <c r="B23" s="27"/>
      <c r="C23" s="27"/>
      <c r="D23" s="27"/>
      <c r="E23" s="27"/>
    </row>
    <row r="24" spans="1:5" ht="18" x14ac:dyDescent="0.25">
      <c r="A24" s="28"/>
      <c r="B24" s="30"/>
      <c r="C24" s="30"/>
      <c r="D24" s="30"/>
      <c r="E24" s="30"/>
    </row>
    <row r="25" spans="1:5" ht="18" x14ac:dyDescent="0.25">
      <c r="A25" s="28"/>
      <c r="B25" s="30"/>
      <c r="C25" s="30"/>
      <c r="D25" s="30"/>
      <c r="E25" s="30"/>
    </row>
    <row r="26" spans="1:5" ht="18" x14ac:dyDescent="0.25">
      <c r="A26" s="28" t="s">
        <v>619</v>
      </c>
      <c r="B26" s="29"/>
      <c r="C26" s="29"/>
      <c r="D26" s="29"/>
      <c r="E26" s="29"/>
    </row>
    <row r="27" spans="1:5" ht="18" x14ac:dyDescent="0.25">
      <c r="A27" s="28" t="s">
        <v>623</v>
      </c>
      <c r="B27" s="29"/>
      <c r="C27" s="29"/>
      <c r="D27" s="29"/>
      <c r="E27" s="29"/>
    </row>
    <row r="28" spans="1:5" ht="18" x14ac:dyDescent="0.25">
      <c r="A28" s="28" t="s">
        <v>122</v>
      </c>
      <c r="B28" s="29"/>
      <c r="C28" s="29"/>
      <c r="D28" s="29"/>
      <c r="E28" s="29"/>
    </row>
    <row r="29" spans="1:5" ht="18" x14ac:dyDescent="0.25">
      <c r="A29" s="28" t="s">
        <v>123</v>
      </c>
      <c r="B29" s="29"/>
      <c r="C29" s="29"/>
      <c r="D29" s="29"/>
      <c r="E29" s="29"/>
    </row>
    <row r="30" spans="1:5" ht="18" x14ac:dyDescent="0.25">
      <c r="A30" s="53" t="s">
        <v>624</v>
      </c>
      <c r="B30" s="16">
        <v>40000</v>
      </c>
      <c r="C30" s="348">
        <v>40000</v>
      </c>
      <c r="D30" s="348">
        <v>40000</v>
      </c>
      <c r="E30" s="16">
        <v>59400.94</v>
      </c>
    </row>
    <row r="31" spans="1:5" ht="18" x14ac:dyDescent="0.25">
      <c r="A31" s="53" t="s">
        <v>625</v>
      </c>
      <c r="B31" s="16">
        <v>0</v>
      </c>
      <c r="C31" s="348">
        <v>0</v>
      </c>
      <c r="D31" s="348">
        <v>0</v>
      </c>
      <c r="E31" s="16">
        <v>0</v>
      </c>
    </row>
    <row r="32" spans="1:5" ht="18" x14ac:dyDescent="0.25">
      <c r="A32" s="29" t="s">
        <v>18</v>
      </c>
      <c r="B32" s="29"/>
      <c r="C32" s="29"/>
      <c r="D32" s="29"/>
      <c r="E32" s="29"/>
    </row>
    <row r="33" spans="1:5" ht="18" x14ac:dyDescent="0.25">
      <c r="A33" s="26" t="s">
        <v>64</v>
      </c>
      <c r="B33" s="27">
        <v>40000</v>
      </c>
      <c r="C33" s="27">
        <f>SUM(C30:C31)</f>
        <v>40000</v>
      </c>
      <c r="D33" s="27">
        <f>SUM(D30:D31)</f>
        <v>40000</v>
      </c>
      <c r="E33" s="27">
        <v>59400</v>
      </c>
    </row>
    <row r="34" spans="1:5" ht="18" x14ac:dyDescent="0.25">
      <c r="A34" s="24" t="s">
        <v>618</v>
      </c>
      <c r="B34" s="29"/>
      <c r="C34" s="29"/>
      <c r="D34" s="29"/>
      <c r="E34" s="29"/>
    </row>
    <row r="35" spans="1:5" ht="18" x14ac:dyDescent="0.25">
      <c r="A35" s="349" t="s">
        <v>626</v>
      </c>
      <c r="B35" s="32">
        <v>0</v>
      </c>
      <c r="C35" s="32">
        <v>0</v>
      </c>
      <c r="D35" s="32">
        <v>0</v>
      </c>
      <c r="E35" s="32">
        <v>0</v>
      </c>
    </row>
    <row r="36" spans="1:5" ht="18" x14ac:dyDescent="0.25">
      <c r="A36" s="349"/>
      <c r="B36" s="32"/>
      <c r="C36" s="32"/>
      <c r="D36" s="32"/>
      <c r="E36" s="32"/>
    </row>
    <row r="37" spans="1:5" ht="18" x14ac:dyDescent="0.25">
      <c r="A37" s="26" t="s">
        <v>64</v>
      </c>
      <c r="B37" s="27">
        <f>SUM(B35)</f>
        <v>0</v>
      </c>
      <c r="C37" s="27">
        <f>SUM(C35)</f>
        <v>0</v>
      </c>
      <c r="D37" s="27">
        <f>SUM(D35)</f>
        <v>0</v>
      </c>
      <c r="E37" s="27">
        <f>SUM(E35)</f>
        <v>0</v>
      </c>
    </row>
    <row r="38" spans="1:5" ht="18" x14ac:dyDescent="0.25">
      <c r="A38" s="24"/>
      <c r="B38" s="27"/>
      <c r="C38" s="27"/>
      <c r="D38" s="27"/>
      <c r="E38" s="27"/>
    </row>
    <row r="39" spans="1:5" ht="18" x14ac:dyDescent="0.25">
      <c r="A39" s="26" t="s">
        <v>108</v>
      </c>
      <c r="B39" s="27">
        <f>SUM(B33,B37)</f>
        <v>40000</v>
      </c>
      <c r="C39" s="27">
        <f>SUM(C33,C37)</f>
        <v>40000</v>
      </c>
      <c r="D39" s="27">
        <f>SUM(D33,D37)</f>
        <v>40000</v>
      </c>
      <c r="E39" s="27">
        <f>SUM(E33,E37)</f>
        <v>59400</v>
      </c>
    </row>
    <row r="43" spans="1:5" ht="21" x14ac:dyDescent="0.35">
      <c r="A43" s="352" t="s">
        <v>628</v>
      </c>
    </row>
    <row r="44" spans="1:5" ht="21" x14ac:dyDescent="0.35">
      <c r="A44" s="353" t="s">
        <v>630</v>
      </c>
    </row>
    <row r="45" spans="1:5" ht="21" x14ac:dyDescent="0.35">
      <c r="A45" s="353" t="s">
        <v>629</v>
      </c>
    </row>
    <row r="46" spans="1:5" ht="21" x14ac:dyDescent="0.35">
      <c r="A46" s="353" t="s">
        <v>636</v>
      </c>
    </row>
  </sheetData>
  <mergeCells count="2">
    <mergeCell ref="A2:E2"/>
    <mergeCell ref="A3:E3"/>
  </mergeCells>
  <pageMargins left="0.7" right="0.7" top="0.75" bottom="0.75" header="0.3" footer="0.3"/>
  <pageSetup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A41" sqref="A41:A43"/>
    </sheetView>
  </sheetViews>
  <sheetFormatPr defaultRowHeight="12.75" x14ac:dyDescent="0.2"/>
  <cols>
    <col min="1" max="1" width="39" style="330" bestFit="1" customWidth="1"/>
    <col min="2" max="2" width="9.85546875" style="330" customWidth="1"/>
    <col min="3" max="3" width="11.140625" style="330" customWidth="1"/>
    <col min="4" max="4" width="10.140625" style="330" bestFit="1" customWidth="1"/>
    <col min="5" max="5" width="9.7109375" style="331" bestFit="1" customWidth="1"/>
    <col min="6" max="6" width="10.140625" style="331" bestFit="1" customWidth="1"/>
    <col min="7" max="16384" width="9.140625" style="331"/>
  </cols>
  <sheetData>
    <row r="1" spans="1:6" x14ac:dyDescent="0.2">
      <c r="A1" s="329"/>
    </row>
    <row r="2" spans="1:6" x14ac:dyDescent="0.2">
      <c r="A2" s="417" t="s">
        <v>627</v>
      </c>
      <c r="B2" s="417"/>
      <c r="C2" s="417"/>
      <c r="D2" s="417"/>
    </row>
    <row r="3" spans="1:6" x14ac:dyDescent="0.2">
      <c r="A3" s="333"/>
    </row>
    <row r="4" spans="1:6" x14ac:dyDescent="0.2">
      <c r="A4" s="417">
        <v>817</v>
      </c>
      <c r="B4" s="417"/>
      <c r="C4" s="417"/>
      <c r="D4" s="417"/>
    </row>
    <row r="5" spans="1:6" x14ac:dyDescent="0.2">
      <c r="A5" s="332"/>
    </row>
    <row r="6" spans="1:6" x14ac:dyDescent="0.2">
      <c r="A6" s="334" t="s">
        <v>627</v>
      </c>
    </row>
    <row r="7" spans="1:6" x14ac:dyDescent="0.2">
      <c r="A7" s="334">
        <v>817</v>
      </c>
    </row>
    <row r="8" spans="1:6" x14ac:dyDescent="0.2">
      <c r="A8" s="354" t="s">
        <v>18</v>
      </c>
      <c r="B8" s="355">
        <v>2017</v>
      </c>
      <c r="C8" s="355">
        <v>2018</v>
      </c>
      <c r="D8" s="356">
        <v>2019</v>
      </c>
      <c r="E8" s="356">
        <v>2020</v>
      </c>
      <c r="F8" s="356"/>
    </row>
    <row r="9" spans="1:6" x14ac:dyDescent="0.2">
      <c r="A9" s="354" t="s">
        <v>18</v>
      </c>
      <c r="B9" s="356" t="s">
        <v>146</v>
      </c>
      <c r="C9" s="356" t="s">
        <v>146</v>
      </c>
      <c r="D9" s="356" t="s">
        <v>146</v>
      </c>
      <c r="E9" s="356" t="s">
        <v>146</v>
      </c>
      <c r="F9" s="356"/>
    </row>
    <row r="10" spans="1:6" x14ac:dyDescent="0.2">
      <c r="A10" s="357" t="s">
        <v>113</v>
      </c>
      <c r="B10" s="358"/>
      <c r="C10" s="358"/>
      <c r="D10" s="358"/>
      <c r="E10" s="358"/>
      <c r="F10" s="358"/>
    </row>
    <row r="11" spans="1:6" x14ac:dyDescent="0.2">
      <c r="A11" s="359" t="s">
        <v>615</v>
      </c>
      <c r="B11" s="360"/>
      <c r="C11" s="360"/>
      <c r="D11" s="360"/>
      <c r="E11" s="360"/>
      <c r="F11" s="360"/>
    </row>
    <row r="12" spans="1:6" x14ac:dyDescent="0.2">
      <c r="A12" s="360"/>
      <c r="B12" s="361">
        <v>1000</v>
      </c>
      <c r="C12" s="361">
        <v>0</v>
      </c>
      <c r="D12" s="361">
        <v>0</v>
      </c>
      <c r="E12" s="361"/>
      <c r="F12" s="361"/>
    </row>
    <row r="13" spans="1:6" x14ac:dyDescent="0.2">
      <c r="A13" s="359"/>
      <c r="B13" s="360"/>
      <c r="C13" s="360"/>
      <c r="D13" s="360"/>
      <c r="E13" s="360"/>
      <c r="F13" s="360"/>
    </row>
    <row r="14" spans="1:6" x14ac:dyDescent="0.2">
      <c r="A14" s="362" t="s">
        <v>64</v>
      </c>
      <c r="B14" s="363">
        <f>SUM(B12:B13)</f>
        <v>1000</v>
      </c>
      <c r="C14" s="363">
        <f>SUM(C12:C13)</f>
        <v>0</v>
      </c>
      <c r="D14" s="363">
        <v>0</v>
      </c>
      <c r="E14" s="363"/>
      <c r="F14" s="363"/>
    </row>
    <row r="15" spans="1:6" x14ac:dyDescent="0.2">
      <c r="A15" s="359"/>
      <c r="B15" s="360"/>
      <c r="C15" s="360"/>
      <c r="D15" s="360"/>
      <c r="E15" s="360"/>
      <c r="F15" s="360"/>
    </row>
    <row r="16" spans="1:6" x14ac:dyDescent="0.2">
      <c r="A16" s="359"/>
      <c r="B16" s="360"/>
      <c r="C16" s="360"/>
      <c r="D16" s="360"/>
      <c r="E16" s="360"/>
      <c r="F16" s="360"/>
    </row>
    <row r="17" spans="1:6" x14ac:dyDescent="0.2">
      <c r="A17" s="360"/>
      <c r="B17" s="361"/>
      <c r="C17" s="361"/>
      <c r="D17" s="361"/>
      <c r="E17" s="361"/>
      <c r="F17" s="361"/>
    </row>
    <row r="18" spans="1:6" x14ac:dyDescent="0.2">
      <c r="A18" s="360"/>
      <c r="B18" s="360"/>
      <c r="C18" s="360"/>
      <c r="D18" s="360"/>
      <c r="E18" s="360"/>
      <c r="F18" s="360"/>
    </row>
    <row r="19" spans="1:6" x14ac:dyDescent="0.2">
      <c r="A19" s="359" t="s">
        <v>18</v>
      </c>
      <c r="B19" s="361" t="s">
        <v>18</v>
      </c>
      <c r="C19" s="361" t="s">
        <v>18</v>
      </c>
      <c r="D19" s="361"/>
      <c r="E19" s="361"/>
      <c r="F19" s="361"/>
    </row>
    <row r="20" spans="1:6" x14ac:dyDescent="0.2">
      <c r="A20" s="360" t="s">
        <v>616</v>
      </c>
      <c r="B20" s="361">
        <v>0</v>
      </c>
      <c r="C20" s="361">
        <v>0</v>
      </c>
      <c r="D20" s="361">
        <v>0</v>
      </c>
      <c r="E20" s="361"/>
      <c r="F20" s="361"/>
    </row>
    <row r="21" spans="1:6" x14ac:dyDescent="0.2">
      <c r="A21" s="360"/>
      <c r="B21" s="360"/>
      <c r="C21" s="360"/>
      <c r="D21" s="360"/>
      <c r="E21" s="360"/>
      <c r="F21" s="360"/>
    </row>
    <row r="22" spans="1:6" x14ac:dyDescent="0.2">
      <c r="A22" s="362" t="s">
        <v>108</v>
      </c>
      <c r="B22" s="363">
        <v>0</v>
      </c>
      <c r="C22" s="363">
        <f>+C20+C17+C14</f>
        <v>0</v>
      </c>
      <c r="D22" s="363">
        <v>0</v>
      </c>
      <c r="E22" s="363"/>
      <c r="F22" s="363"/>
    </row>
    <row r="23" spans="1:6" x14ac:dyDescent="0.2">
      <c r="A23" s="358"/>
      <c r="B23" s="364"/>
      <c r="C23" s="364"/>
      <c r="D23" s="364"/>
      <c r="E23" s="364"/>
      <c r="F23" s="364"/>
    </row>
    <row r="24" spans="1:6" x14ac:dyDescent="0.2">
      <c r="A24" s="358"/>
      <c r="B24" s="364"/>
      <c r="C24" s="364"/>
      <c r="D24" s="364"/>
      <c r="E24" s="364"/>
      <c r="F24" s="364"/>
    </row>
    <row r="25" spans="1:6" x14ac:dyDescent="0.2">
      <c r="A25" s="357"/>
      <c r="B25" s="358"/>
      <c r="C25" s="358"/>
      <c r="D25" s="358"/>
      <c r="E25" s="358"/>
      <c r="F25" s="358"/>
    </row>
    <row r="26" spans="1:6" x14ac:dyDescent="0.2">
      <c r="A26" s="357"/>
      <c r="B26" s="358"/>
      <c r="C26" s="358"/>
      <c r="D26" s="358"/>
      <c r="E26" s="358"/>
      <c r="F26" s="358"/>
    </row>
    <row r="27" spans="1:6" x14ac:dyDescent="0.2">
      <c r="A27" s="359" t="s">
        <v>627</v>
      </c>
      <c r="B27" s="360"/>
      <c r="C27" s="360"/>
      <c r="D27" s="360"/>
      <c r="E27" s="360"/>
      <c r="F27" s="360"/>
    </row>
    <row r="28" spans="1:6" x14ac:dyDescent="0.2">
      <c r="A28" s="365">
        <v>817</v>
      </c>
      <c r="B28" s="360"/>
      <c r="C28" s="360"/>
      <c r="D28" s="360"/>
      <c r="E28" s="360"/>
      <c r="F28" s="360"/>
    </row>
    <row r="29" spans="1:6" x14ac:dyDescent="0.2">
      <c r="A29" s="359" t="s">
        <v>122</v>
      </c>
      <c r="B29" s="360"/>
      <c r="C29" s="360"/>
      <c r="D29" s="360"/>
      <c r="E29" s="360"/>
      <c r="F29" s="360"/>
    </row>
    <row r="30" spans="1:6" x14ac:dyDescent="0.2">
      <c r="A30" s="359" t="s">
        <v>123</v>
      </c>
      <c r="B30" s="360"/>
      <c r="C30" s="361">
        <v>11000</v>
      </c>
      <c r="D30" s="361">
        <v>10361.200000000001</v>
      </c>
      <c r="E30" s="360"/>
      <c r="F30" s="361"/>
    </row>
    <row r="31" spans="1:6" x14ac:dyDescent="0.2">
      <c r="A31" s="366"/>
      <c r="B31" s="361"/>
      <c r="C31" s="361"/>
      <c r="D31" s="361"/>
      <c r="E31" s="361"/>
      <c r="F31" s="361"/>
    </row>
    <row r="32" spans="1:6" x14ac:dyDescent="0.2">
      <c r="A32" s="360" t="s">
        <v>18</v>
      </c>
      <c r="B32" s="360"/>
      <c r="C32" s="360"/>
      <c r="D32" s="360"/>
      <c r="E32" s="360"/>
      <c r="F32" s="360"/>
    </row>
    <row r="33" spans="1:6" x14ac:dyDescent="0.2">
      <c r="A33" s="362" t="s">
        <v>64</v>
      </c>
      <c r="B33" s="363">
        <f>SUM(B31)</f>
        <v>0</v>
      </c>
      <c r="C33" s="363">
        <v>11000</v>
      </c>
      <c r="D33" s="363">
        <v>10361.200000000001</v>
      </c>
      <c r="E33" s="363"/>
      <c r="F33" s="363"/>
    </row>
    <row r="34" spans="1:6" x14ac:dyDescent="0.2">
      <c r="A34" s="367" t="s">
        <v>618</v>
      </c>
      <c r="B34" s="360"/>
      <c r="C34" s="360"/>
      <c r="D34" s="360"/>
      <c r="E34" s="360"/>
      <c r="F34" s="360"/>
    </row>
    <row r="35" spans="1:6" x14ac:dyDescent="0.2">
      <c r="A35" s="368"/>
      <c r="B35" s="361">
        <v>0</v>
      </c>
      <c r="C35" s="361">
        <v>0</v>
      </c>
      <c r="D35" s="361">
        <v>0</v>
      </c>
      <c r="E35" s="361"/>
      <c r="F35" s="361"/>
    </row>
    <row r="36" spans="1:6" x14ac:dyDescent="0.2">
      <c r="A36" s="368"/>
      <c r="B36" s="361"/>
      <c r="C36" s="361"/>
      <c r="D36" s="361"/>
      <c r="E36" s="361"/>
      <c r="F36" s="361"/>
    </row>
    <row r="37" spans="1:6" x14ac:dyDescent="0.2">
      <c r="A37" s="362" t="s">
        <v>64</v>
      </c>
      <c r="B37" s="363">
        <f>SUM(B35)</f>
        <v>0</v>
      </c>
      <c r="C37" s="363">
        <f>SUM(C35)</f>
        <v>0</v>
      </c>
      <c r="D37" s="363">
        <v>0</v>
      </c>
      <c r="E37" s="363"/>
      <c r="F37" s="363"/>
    </row>
    <row r="38" spans="1:6" x14ac:dyDescent="0.2">
      <c r="A38" s="354"/>
      <c r="B38" s="363"/>
      <c r="C38" s="363"/>
      <c r="D38" s="363"/>
      <c r="E38" s="363"/>
      <c r="F38" s="363"/>
    </row>
    <row r="39" spans="1:6" x14ac:dyDescent="0.2">
      <c r="A39" s="362" t="s">
        <v>108</v>
      </c>
      <c r="B39" s="363">
        <f>SUM(B33,B37)</f>
        <v>0</v>
      </c>
      <c r="C39" s="363">
        <f>SUM(C33,C37)</f>
        <v>11000</v>
      </c>
      <c r="D39" s="363">
        <v>10361.200000000001</v>
      </c>
      <c r="E39" s="363"/>
      <c r="F39" s="363"/>
    </row>
    <row r="40" spans="1:6" x14ac:dyDescent="0.2">
      <c r="A40" s="346"/>
      <c r="B40" s="350"/>
      <c r="C40" s="350"/>
      <c r="D40" s="350"/>
    </row>
    <row r="41" spans="1:6" ht="21" x14ac:dyDescent="0.35">
      <c r="A41" s="352" t="s">
        <v>628</v>
      </c>
      <c r="B41" s="350"/>
      <c r="C41" s="350"/>
      <c r="D41" s="350"/>
    </row>
    <row r="42" spans="1:6" ht="21" x14ac:dyDescent="0.35">
      <c r="A42" s="353" t="s">
        <v>631</v>
      </c>
      <c r="B42" s="350"/>
      <c r="C42" s="350"/>
      <c r="D42" s="350"/>
    </row>
    <row r="43" spans="1:6" ht="21" x14ac:dyDescent="0.35">
      <c r="A43" s="353" t="s">
        <v>632</v>
      </c>
    </row>
    <row r="44" spans="1:6" ht="21" x14ac:dyDescent="0.35">
      <c r="A44" s="353"/>
    </row>
  </sheetData>
  <mergeCells count="2">
    <mergeCell ref="A2:D2"/>
    <mergeCell ref="A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POLICE PAYROLL</vt:lpstr>
      <vt:lpstr>101-8200</vt:lpstr>
      <vt:lpstr>WORKSHEET</vt:lpstr>
      <vt:lpstr>Overtime</vt:lpstr>
      <vt:lpstr>VEHICLES</vt:lpstr>
      <vt:lpstr>209</vt:lpstr>
      <vt:lpstr>210</vt:lpstr>
      <vt:lpstr>212</vt:lpstr>
      <vt:lpstr>817</vt:lpstr>
      <vt:lpstr>819</vt:lpstr>
      <vt:lpstr>830</vt:lpstr>
      <vt:lpstr>Sheet3</vt:lpstr>
      <vt:lpstr>'101-8200'!Print_Area</vt:lpstr>
      <vt:lpstr>'209'!Print_Area</vt:lpstr>
      <vt:lpstr>'210'!Print_Area</vt:lpstr>
      <vt:lpstr>'212'!Print_Area</vt:lpstr>
      <vt:lpstr>'819'!Print_Area</vt:lpstr>
      <vt:lpstr>'830'!Print_Area</vt:lpstr>
      <vt:lpstr>'POLICE PAYROLL'!Print_Area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Lakes</dc:creator>
  <cp:lastModifiedBy>Center4</cp:lastModifiedBy>
  <cp:lastPrinted>2018-09-06T19:48:07Z</cp:lastPrinted>
  <dcterms:created xsi:type="dcterms:W3CDTF">2018-08-13T18:13:36Z</dcterms:created>
  <dcterms:modified xsi:type="dcterms:W3CDTF">2020-10-09T14:34:36Z</dcterms:modified>
</cp:coreProperties>
</file>